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C:\Users\Jennifer Beadles\Desktop\calculators\"/>
    </mc:Choice>
  </mc:AlternateContent>
  <xr:revisionPtr revIDLastSave="0" documentId="8_{81425584-4560-469C-92B6-4FBA01EFEEFF}" xr6:coauthVersionLast="47" xr6:coauthVersionMax="47" xr10:uidLastSave="{00000000-0000-0000-0000-000000000000}"/>
  <bookViews>
    <workbookView xWindow="-98" yWindow="-98" windowWidth="19396" windowHeight="10395" tabRatio="322" xr2:uid="{00000000-000D-0000-FFFF-FFFF00000000}"/>
  </bookViews>
  <sheets>
    <sheet name="Property" sheetId="4" r:id="rId1"/>
    <sheet name="Mortgage Calculator" sheetId="2" r:id="rId2"/>
    <sheet name="Revisions" sheetId="5" state="hidden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8" i="4" l="1"/>
  <c r="D29" i="4"/>
  <c r="D28" i="4"/>
  <c r="D26" i="4"/>
  <c r="H22" i="4" l="1"/>
  <c r="H29" i="4"/>
  <c r="H30" i="4"/>
  <c r="D23" i="4"/>
  <c r="H15" i="4"/>
  <c r="H14" i="4"/>
  <c r="M18" i="4"/>
  <c r="H6" i="4" s="1"/>
  <c r="K18" i="4"/>
  <c r="D13" i="4" l="1"/>
  <c r="B5" i="2" l="1"/>
  <c r="B6" i="2"/>
  <c r="B8" i="2" l="1"/>
  <c r="D20" i="4"/>
  <c r="D21" i="4" s="1"/>
  <c r="D27" i="4" s="1"/>
  <c r="D30" i="4" s="1"/>
  <c r="D31" i="4" s="1"/>
  <c r="B31" i="4" l="1"/>
  <c r="D10" i="4"/>
  <c r="H16" i="4"/>
  <c r="H8" i="4"/>
  <c r="H9" i="4" s="1"/>
  <c r="B4" i="2" l="1"/>
  <c r="K7" i="2" s="1"/>
  <c r="L7" i="2" s="1"/>
  <c r="D16" i="4"/>
  <c r="D11" i="4"/>
  <c r="B9" i="2" l="1"/>
  <c r="G8" i="2" s="1"/>
  <c r="H17" i="4"/>
  <c r="H19" i="4" l="1"/>
  <c r="H21" i="4" s="1"/>
  <c r="H27" i="4" s="1"/>
  <c r="E8" i="2"/>
  <c r="H8" i="2" l="1"/>
  <c r="E9" i="2" l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60" i="2" s="1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73" i="2" s="1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  <c r="E86" i="2" s="1"/>
  <c r="E87" i="2" s="1"/>
  <c r="E88" i="2" s="1"/>
  <c r="E89" i="2" s="1"/>
  <c r="E90" i="2" s="1"/>
  <c r="E91" i="2" s="1"/>
  <c r="E92" i="2" s="1"/>
  <c r="E93" i="2" s="1"/>
  <c r="E94" i="2" s="1"/>
  <c r="E95" i="2" s="1"/>
  <c r="E96" i="2" s="1"/>
  <c r="E97" i="2" s="1"/>
  <c r="E98" i="2" s="1"/>
  <c r="E99" i="2" s="1"/>
  <c r="E100" i="2" s="1"/>
  <c r="E101" i="2" s="1"/>
  <c r="E102" i="2" s="1"/>
  <c r="E103" i="2" s="1"/>
  <c r="E104" i="2" s="1"/>
  <c r="E105" i="2" s="1"/>
  <c r="E106" i="2" s="1"/>
  <c r="E107" i="2" s="1"/>
  <c r="E108" i="2" s="1"/>
  <c r="E109" i="2" s="1"/>
  <c r="E110" i="2" s="1"/>
  <c r="E111" i="2" s="1"/>
  <c r="E112" i="2" s="1"/>
  <c r="E113" i="2" s="1"/>
  <c r="E114" i="2" s="1"/>
  <c r="E115" i="2" s="1"/>
  <c r="E116" i="2" s="1"/>
  <c r="E117" i="2" s="1"/>
  <c r="E118" i="2" s="1"/>
  <c r="E119" i="2" s="1"/>
  <c r="E120" i="2" s="1"/>
  <c r="E121" i="2" s="1"/>
  <c r="E122" i="2" s="1"/>
  <c r="E123" i="2" s="1"/>
  <c r="E124" i="2" s="1"/>
  <c r="E125" i="2" s="1"/>
  <c r="E126" i="2" s="1"/>
  <c r="E127" i="2" s="1"/>
  <c r="E128" i="2" s="1"/>
  <c r="E129" i="2" s="1"/>
  <c r="E130" i="2" s="1"/>
  <c r="E131" i="2" s="1"/>
  <c r="E132" i="2" s="1"/>
  <c r="E133" i="2" s="1"/>
  <c r="E134" i="2" s="1"/>
  <c r="E135" i="2" s="1"/>
  <c r="E136" i="2" s="1"/>
  <c r="E137" i="2" s="1"/>
  <c r="E138" i="2" s="1"/>
  <c r="E139" i="2" s="1"/>
  <c r="E140" i="2" s="1"/>
  <c r="E141" i="2" s="1"/>
  <c r="E142" i="2" s="1"/>
  <c r="E143" i="2" s="1"/>
  <c r="E144" i="2" s="1"/>
  <c r="E145" i="2" s="1"/>
  <c r="E146" i="2" s="1"/>
  <c r="E147" i="2" s="1"/>
  <c r="E148" i="2" s="1"/>
  <c r="E149" i="2" s="1"/>
  <c r="E150" i="2" s="1"/>
  <c r="E151" i="2" s="1"/>
  <c r="E152" i="2" s="1"/>
  <c r="E153" i="2" s="1"/>
  <c r="E154" i="2" s="1"/>
  <c r="E155" i="2" s="1"/>
  <c r="E156" i="2" s="1"/>
  <c r="E157" i="2" s="1"/>
  <c r="E158" i="2" s="1"/>
  <c r="E159" i="2" s="1"/>
  <c r="E160" i="2" s="1"/>
  <c r="E161" i="2" s="1"/>
  <c r="E162" i="2" s="1"/>
  <c r="E163" i="2" s="1"/>
  <c r="E164" i="2" s="1"/>
  <c r="E165" i="2" s="1"/>
  <c r="E166" i="2" s="1"/>
  <c r="E167" i="2" s="1"/>
  <c r="E168" i="2" s="1"/>
  <c r="E169" i="2" s="1"/>
  <c r="E170" i="2" s="1"/>
  <c r="E171" i="2" s="1"/>
  <c r="E172" i="2" s="1"/>
  <c r="E173" i="2" s="1"/>
  <c r="E174" i="2" s="1"/>
  <c r="E175" i="2" s="1"/>
  <c r="E176" i="2" s="1"/>
  <c r="E177" i="2" s="1"/>
  <c r="E178" i="2" s="1"/>
  <c r="E179" i="2" s="1"/>
  <c r="E180" i="2" s="1"/>
  <c r="E181" i="2" s="1"/>
  <c r="E182" i="2" s="1"/>
  <c r="E183" i="2" s="1"/>
  <c r="E184" i="2" s="1"/>
  <c r="E185" i="2" s="1"/>
  <c r="E186" i="2" s="1"/>
  <c r="E187" i="2" s="1"/>
  <c r="E188" i="2" s="1"/>
  <c r="E189" i="2" s="1"/>
  <c r="E190" i="2" s="1"/>
  <c r="E191" i="2" s="1"/>
  <c r="E192" i="2" s="1"/>
  <c r="E193" i="2" s="1"/>
  <c r="E194" i="2" s="1"/>
  <c r="E195" i="2" s="1"/>
  <c r="E196" i="2" s="1"/>
  <c r="E197" i="2" s="1"/>
  <c r="E198" i="2" s="1"/>
  <c r="E199" i="2" s="1"/>
  <c r="E200" i="2" s="1"/>
  <c r="E201" i="2" s="1"/>
  <c r="E202" i="2" s="1"/>
  <c r="E203" i="2" s="1"/>
  <c r="E204" i="2" s="1"/>
  <c r="E205" i="2" s="1"/>
  <c r="E206" i="2" s="1"/>
  <c r="E207" i="2" s="1"/>
  <c r="E208" i="2" s="1"/>
  <c r="E209" i="2" s="1"/>
  <c r="E210" i="2" s="1"/>
  <c r="E211" i="2" s="1"/>
  <c r="E212" i="2" s="1"/>
  <c r="E213" i="2" s="1"/>
  <c r="E214" i="2" s="1"/>
  <c r="E215" i="2" s="1"/>
  <c r="E216" i="2" s="1"/>
  <c r="E217" i="2" s="1"/>
  <c r="E218" i="2" s="1"/>
  <c r="E219" i="2" s="1"/>
  <c r="E220" i="2" s="1"/>
  <c r="E221" i="2" s="1"/>
  <c r="E222" i="2" s="1"/>
  <c r="E223" i="2" s="1"/>
  <c r="E224" i="2" s="1"/>
  <c r="E225" i="2" s="1"/>
  <c r="E226" i="2" s="1"/>
  <c r="E227" i="2" s="1"/>
  <c r="E228" i="2" s="1"/>
  <c r="E229" i="2" s="1"/>
  <c r="E230" i="2" s="1"/>
  <c r="E231" i="2" s="1"/>
  <c r="E232" i="2" s="1"/>
  <c r="E233" i="2" s="1"/>
  <c r="E234" i="2" s="1"/>
  <c r="E235" i="2" s="1"/>
  <c r="E236" i="2" s="1"/>
  <c r="E237" i="2" s="1"/>
  <c r="E238" i="2" s="1"/>
  <c r="E239" i="2" s="1"/>
  <c r="E240" i="2" s="1"/>
  <c r="E241" i="2" s="1"/>
  <c r="E242" i="2" s="1"/>
  <c r="E243" i="2" s="1"/>
  <c r="E244" i="2" s="1"/>
  <c r="E245" i="2" s="1"/>
  <c r="E246" i="2" s="1"/>
  <c r="E247" i="2" s="1"/>
  <c r="E248" i="2" s="1"/>
  <c r="E249" i="2" s="1"/>
  <c r="E250" i="2" s="1"/>
  <c r="E251" i="2" s="1"/>
  <c r="E252" i="2" s="1"/>
  <c r="E253" i="2" s="1"/>
  <c r="E254" i="2" s="1"/>
  <c r="E255" i="2" s="1"/>
  <c r="E256" i="2" s="1"/>
  <c r="E257" i="2" s="1"/>
  <c r="E258" i="2" s="1"/>
  <c r="E259" i="2" s="1"/>
  <c r="E260" i="2" s="1"/>
  <c r="E261" i="2" s="1"/>
  <c r="E262" i="2" s="1"/>
  <c r="E263" i="2" s="1"/>
  <c r="E264" i="2" s="1"/>
  <c r="E265" i="2" s="1"/>
  <c r="E266" i="2" s="1"/>
  <c r="E267" i="2" s="1"/>
  <c r="E268" i="2" s="1"/>
  <c r="E269" i="2" s="1"/>
  <c r="E270" i="2" s="1"/>
  <c r="E271" i="2" s="1"/>
  <c r="E272" i="2" s="1"/>
  <c r="E273" i="2" s="1"/>
  <c r="E274" i="2" s="1"/>
  <c r="E275" i="2" s="1"/>
  <c r="E276" i="2" s="1"/>
  <c r="E277" i="2" s="1"/>
  <c r="E278" i="2" s="1"/>
  <c r="E279" i="2" s="1"/>
  <c r="E280" i="2" s="1"/>
  <c r="E281" i="2" s="1"/>
  <c r="E282" i="2" s="1"/>
  <c r="E283" i="2" s="1"/>
  <c r="E284" i="2" s="1"/>
  <c r="E285" i="2" s="1"/>
  <c r="E286" i="2" s="1"/>
  <c r="E287" i="2" s="1"/>
  <c r="E288" i="2" s="1"/>
  <c r="E289" i="2" s="1"/>
  <c r="E290" i="2" s="1"/>
  <c r="E291" i="2" s="1"/>
  <c r="E292" i="2" s="1"/>
  <c r="E293" i="2" s="1"/>
  <c r="E294" i="2" s="1"/>
  <c r="E295" i="2" s="1"/>
  <c r="E296" i="2" s="1"/>
  <c r="E297" i="2" s="1"/>
  <c r="E298" i="2" s="1"/>
  <c r="E299" i="2" s="1"/>
  <c r="E300" i="2" s="1"/>
  <c r="E301" i="2" s="1"/>
  <c r="E302" i="2" s="1"/>
  <c r="E303" i="2" s="1"/>
  <c r="E304" i="2" s="1"/>
  <c r="E305" i="2" s="1"/>
  <c r="E306" i="2" s="1"/>
  <c r="E307" i="2" s="1"/>
  <c r="E308" i="2" s="1"/>
  <c r="E309" i="2" s="1"/>
  <c r="E310" i="2" s="1"/>
  <c r="E311" i="2" s="1"/>
  <c r="E312" i="2" s="1"/>
  <c r="E313" i="2" s="1"/>
  <c r="E314" i="2" s="1"/>
  <c r="E315" i="2" s="1"/>
  <c r="E316" i="2" s="1"/>
  <c r="E317" i="2" s="1"/>
  <c r="E318" i="2" s="1"/>
  <c r="E319" i="2" s="1"/>
  <c r="E320" i="2" s="1"/>
  <c r="E321" i="2" s="1"/>
  <c r="E322" i="2" s="1"/>
  <c r="E323" i="2" s="1"/>
  <c r="E324" i="2" s="1"/>
  <c r="E325" i="2" s="1"/>
  <c r="E326" i="2" s="1"/>
  <c r="E327" i="2" s="1"/>
  <c r="E328" i="2" s="1"/>
  <c r="E329" i="2" s="1"/>
  <c r="E330" i="2" s="1"/>
  <c r="E331" i="2" s="1"/>
  <c r="E332" i="2" s="1"/>
  <c r="E333" i="2" s="1"/>
  <c r="E334" i="2" s="1"/>
  <c r="E335" i="2" s="1"/>
  <c r="E336" i="2" s="1"/>
  <c r="E337" i="2" s="1"/>
  <c r="E338" i="2" s="1"/>
  <c r="E339" i="2" s="1"/>
  <c r="E340" i="2" s="1"/>
  <c r="E341" i="2" s="1"/>
  <c r="E342" i="2" s="1"/>
  <c r="E343" i="2" s="1"/>
  <c r="E344" i="2" s="1"/>
  <c r="E345" i="2" s="1"/>
  <c r="E346" i="2" s="1"/>
  <c r="E347" i="2" s="1"/>
  <c r="E348" i="2" s="1"/>
  <c r="E349" i="2" s="1"/>
  <c r="E350" i="2" s="1"/>
  <c r="E351" i="2" s="1"/>
  <c r="E352" i="2" s="1"/>
  <c r="E353" i="2" s="1"/>
  <c r="E354" i="2" s="1"/>
  <c r="E355" i="2" s="1"/>
  <c r="E356" i="2" s="1"/>
  <c r="E357" i="2" s="1"/>
  <c r="E358" i="2" s="1"/>
  <c r="E359" i="2" s="1"/>
  <c r="E360" i="2" s="1"/>
  <c r="E361" i="2" s="1"/>
  <c r="E362" i="2" s="1"/>
  <c r="E363" i="2" s="1"/>
  <c r="E364" i="2" s="1"/>
  <c r="E365" i="2" s="1"/>
  <c r="E366" i="2" s="1"/>
  <c r="E367" i="2" s="1"/>
  <c r="F9" i="2"/>
  <c r="F10" i="2" s="1"/>
  <c r="F11" i="2" s="1"/>
  <c r="F12" i="2" s="1"/>
  <c r="F13" i="2" s="1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F34" i="2" s="1"/>
  <c r="F35" i="2" s="1"/>
  <c r="F36" i="2" s="1"/>
  <c r="F37" i="2" s="1"/>
  <c r="F38" i="2" s="1"/>
  <c r="F39" i="2" s="1"/>
  <c r="F40" i="2" s="1"/>
  <c r="F41" i="2" s="1"/>
  <c r="F42" i="2" s="1"/>
  <c r="F43" i="2" s="1"/>
  <c r="F44" i="2" s="1"/>
  <c r="F45" i="2" s="1"/>
  <c r="F46" i="2" s="1"/>
  <c r="F47" i="2" s="1"/>
  <c r="F48" i="2" s="1"/>
  <c r="F49" i="2" s="1"/>
  <c r="F50" i="2" s="1"/>
  <c r="F51" i="2" s="1"/>
  <c r="F52" i="2" s="1"/>
  <c r="F53" i="2" s="1"/>
  <c r="F54" i="2" s="1"/>
  <c r="F55" i="2" s="1"/>
  <c r="F56" i="2" s="1"/>
  <c r="F57" i="2" s="1"/>
  <c r="F58" i="2" s="1"/>
  <c r="F59" i="2" s="1"/>
  <c r="F60" i="2" s="1"/>
  <c r="F61" i="2" s="1"/>
  <c r="F62" i="2" s="1"/>
  <c r="F63" i="2" s="1"/>
  <c r="F64" i="2" s="1"/>
  <c r="F65" i="2" s="1"/>
  <c r="F66" i="2" s="1"/>
  <c r="F67" i="2" s="1"/>
  <c r="F68" i="2" s="1"/>
  <c r="F69" i="2" s="1"/>
  <c r="F70" i="2" s="1"/>
  <c r="F71" i="2" s="1"/>
  <c r="F72" i="2" s="1"/>
  <c r="F73" i="2" s="1"/>
  <c r="F74" i="2" s="1"/>
  <c r="F75" i="2" s="1"/>
  <c r="F76" i="2" s="1"/>
  <c r="F77" i="2" s="1"/>
  <c r="F78" i="2" s="1"/>
  <c r="F79" i="2" s="1"/>
  <c r="F80" i="2" s="1"/>
  <c r="F81" i="2" s="1"/>
  <c r="F82" i="2" s="1"/>
  <c r="F83" i="2" s="1"/>
  <c r="F84" i="2" s="1"/>
  <c r="F85" i="2" s="1"/>
  <c r="F86" i="2" s="1"/>
  <c r="F87" i="2" s="1"/>
  <c r="F88" i="2" s="1"/>
  <c r="F89" i="2" s="1"/>
  <c r="F90" i="2" s="1"/>
  <c r="F91" i="2" s="1"/>
  <c r="F92" i="2" s="1"/>
  <c r="F93" i="2" s="1"/>
  <c r="F94" i="2" s="1"/>
  <c r="F95" i="2" s="1"/>
  <c r="F96" i="2" s="1"/>
  <c r="F97" i="2" s="1"/>
  <c r="F98" i="2" s="1"/>
  <c r="F99" i="2" s="1"/>
  <c r="F100" i="2" s="1"/>
  <c r="F101" i="2" s="1"/>
  <c r="F102" i="2" s="1"/>
  <c r="F103" i="2" s="1"/>
  <c r="F104" i="2" s="1"/>
  <c r="F105" i="2" s="1"/>
  <c r="F106" i="2" s="1"/>
  <c r="F107" i="2" s="1"/>
  <c r="F108" i="2" s="1"/>
  <c r="F109" i="2" s="1"/>
  <c r="F110" i="2" s="1"/>
  <c r="F111" i="2" s="1"/>
  <c r="F112" i="2" s="1"/>
  <c r="F113" i="2" s="1"/>
  <c r="F114" i="2" s="1"/>
  <c r="F115" i="2" s="1"/>
  <c r="F116" i="2" s="1"/>
  <c r="F117" i="2" s="1"/>
  <c r="F118" i="2" s="1"/>
  <c r="F119" i="2" s="1"/>
  <c r="F120" i="2" s="1"/>
  <c r="F121" i="2" s="1"/>
  <c r="F122" i="2" s="1"/>
  <c r="F123" i="2" s="1"/>
  <c r="F124" i="2" s="1"/>
  <c r="F125" i="2" s="1"/>
  <c r="F126" i="2" s="1"/>
  <c r="F127" i="2" s="1"/>
  <c r="F128" i="2" s="1"/>
  <c r="F129" i="2" s="1"/>
  <c r="F130" i="2" s="1"/>
  <c r="F131" i="2" s="1"/>
  <c r="F132" i="2" s="1"/>
  <c r="F133" i="2" s="1"/>
  <c r="F134" i="2" s="1"/>
  <c r="F135" i="2" s="1"/>
  <c r="F136" i="2" s="1"/>
  <c r="F137" i="2" s="1"/>
  <c r="F138" i="2" s="1"/>
  <c r="F139" i="2" s="1"/>
  <c r="F140" i="2" s="1"/>
  <c r="F141" i="2" s="1"/>
  <c r="F142" i="2" s="1"/>
  <c r="F143" i="2" s="1"/>
  <c r="F144" i="2" s="1"/>
  <c r="F145" i="2" s="1"/>
  <c r="F146" i="2" s="1"/>
  <c r="F147" i="2" s="1"/>
  <c r="F148" i="2" s="1"/>
  <c r="F149" i="2" s="1"/>
  <c r="F150" i="2" s="1"/>
  <c r="F151" i="2" s="1"/>
  <c r="F152" i="2" s="1"/>
  <c r="F153" i="2" s="1"/>
  <c r="F154" i="2" s="1"/>
  <c r="F155" i="2" s="1"/>
  <c r="F156" i="2" s="1"/>
  <c r="F157" i="2" s="1"/>
  <c r="F158" i="2" s="1"/>
  <c r="F159" i="2" s="1"/>
  <c r="F160" i="2" s="1"/>
  <c r="F161" i="2" s="1"/>
  <c r="F162" i="2" s="1"/>
  <c r="F163" i="2" s="1"/>
  <c r="F164" i="2" s="1"/>
  <c r="F165" i="2" s="1"/>
  <c r="F166" i="2" s="1"/>
  <c r="F167" i="2" s="1"/>
  <c r="F168" i="2" s="1"/>
  <c r="F169" i="2" s="1"/>
  <c r="F170" i="2" s="1"/>
  <c r="F171" i="2" s="1"/>
  <c r="F172" i="2" s="1"/>
  <c r="F173" i="2" s="1"/>
  <c r="F174" i="2" s="1"/>
  <c r="F175" i="2" s="1"/>
  <c r="F176" i="2" s="1"/>
  <c r="F177" i="2" s="1"/>
  <c r="F178" i="2" s="1"/>
  <c r="F179" i="2" s="1"/>
  <c r="F180" i="2" s="1"/>
  <c r="F181" i="2" s="1"/>
  <c r="F182" i="2" s="1"/>
  <c r="F183" i="2" s="1"/>
  <c r="F184" i="2" s="1"/>
  <c r="F185" i="2" s="1"/>
  <c r="F186" i="2" s="1"/>
  <c r="F187" i="2" s="1"/>
  <c r="F188" i="2" s="1"/>
  <c r="F189" i="2" s="1"/>
  <c r="F190" i="2" s="1"/>
  <c r="F191" i="2" s="1"/>
  <c r="F192" i="2" s="1"/>
  <c r="F193" i="2" s="1"/>
  <c r="F194" i="2" s="1"/>
  <c r="F195" i="2" s="1"/>
  <c r="F196" i="2" s="1"/>
  <c r="F197" i="2" s="1"/>
  <c r="F198" i="2" s="1"/>
  <c r="F199" i="2" s="1"/>
  <c r="F200" i="2" s="1"/>
  <c r="F201" i="2" s="1"/>
  <c r="F202" i="2" s="1"/>
  <c r="F203" i="2" s="1"/>
  <c r="F204" i="2" s="1"/>
  <c r="F205" i="2" s="1"/>
  <c r="F206" i="2" s="1"/>
  <c r="F207" i="2" s="1"/>
  <c r="F208" i="2" s="1"/>
  <c r="F209" i="2" s="1"/>
  <c r="F210" i="2" s="1"/>
  <c r="F211" i="2" s="1"/>
  <c r="F212" i="2" s="1"/>
  <c r="F213" i="2" s="1"/>
  <c r="F214" i="2" s="1"/>
  <c r="F215" i="2" s="1"/>
  <c r="F216" i="2" s="1"/>
  <c r="F217" i="2" s="1"/>
  <c r="F218" i="2" s="1"/>
  <c r="F219" i="2" s="1"/>
  <c r="F220" i="2" s="1"/>
  <c r="F221" i="2" s="1"/>
  <c r="F222" i="2" s="1"/>
  <c r="F223" i="2" s="1"/>
  <c r="F224" i="2" s="1"/>
  <c r="F225" i="2" s="1"/>
  <c r="F226" i="2" s="1"/>
  <c r="F227" i="2" s="1"/>
  <c r="F228" i="2" s="1"/>
  <c r="F229" i="2" s="1"/>
  <c r="F230" i="2" s="1"/>
  <c r="F231" i="2" s="1"/>
  <c r="F232" i="2" s="1"/>
  <c r="F233" i="2" s="1"/>
  <c r="F234" i="2" s="1"/>
  <c r="F235" i="2" s="1"/>
  <c r="F236" i="2" s="1"/>
  <c r="F237" i="2" s="1"/>
  <c r="F238" i="2" s="1"/>
  <c r="F239" i="2" s="1"/>
  <c r="F240" i="2" s="1"/>
  <c r="F241" i="2" s="1"/>
  <c r="F242" i="2" s="1"/>
  <c r="F243" i="2" s="1"/>
  <c r="F244" i="2" s="1"/>
  <c r="F245" i="2" s="1"/>
  <c r="F246" i="2" s="1"/>
  <c r="F247" i="2" s="1"/>
  <c r="F248" i="2" s="1"/>
  <c r="F249" i="2" s="1"/>
  <c r="F250" i="2" s="1"/>
  <c r="F251" i="2" s="1"/>
  <c r="F252" i="2" s="1"/>
  <c r="F253" i="2" s="1"/>
  <c r="F254" i="2" s="1"/>
  <c r="F255" i="2" s="1"/>
  <c r="F256" i="2" s="1"/>
  <c r="F257" i="2" s="1"/>
  <c r="F258" i="2" s="1"/>
  <c r="F259" i="2" s="1"/>
  <c r="F260" i="2" s="1"/>
  <c r="F261" i="2" s="1"/>
  <c r="F262" i="2" s="1"/>
  <c r="F263" i="2" s="1"/>
  <c r="F264" i="2" s="1"/>
  <c r="F265" i="2" s="1"/>
  <c r="F266" i="2" s="1"/>
  <c r="F267" i="2" s="1"/>
  <c r="F268" i="2" s="1"/>
  <c r="F269" i="2" s="1"/>
  <c r="F270" i="2" s="1"/>
  <c r="F271" i="2" s="1"/>
  <c r="F272" i="2" s="1"/>
  <c r="F273" i="2" s="1"/>
  <c r="F274" i="2" s="1"/>
  <c r="F275" i="2" s="1"/>
  <c r="F276" i="2" s="1"/>
  <c r="F277" i="2" s="1"/>
  <c r="F278" i="2" s="1"/>
  <c r="F279" i="2" s="1"/>
  <c r="F280" i="2" s="1"/>
  <c r="F281" i="2" s="1"/>
  <c r="F282" i="2" s="1"/>
  <c r="F283" i="2" s="1"/>
  <c r="F284" i="2" s="1"/>
  <c r="F285" i="2" s="1"/>
  <c r="F286" i="2" s="1"/>
  <c r="F287" i="2" s="1"/>
  <c r="F288" i="2" s="1"/>
  <c r="F289" i="2" s="1"/>
  <c r="F290" i="2" s="1"/>
  <c r="F291" i="2" s="1"/>
  <c r="F292" i="2" s="1"/>
  <c r="F293" i="2" s="1"/>
  <c r="F294" i="2" s="1"/>
  <c r="F295" i="2" s="1"/>
  <c r="F296" i="2" s="1"/>
  <c r="F297" i="2" s="1"/>
  <c r="F298" i="2" s="1"/>
  <c r="F299" i="2" s="1"/>
  <c r="F300" i="2" s="1"/>
  <c r="F301" i="2" s="1"/>
  <c r="F302" i="2" s="1"/>
  <c r="F303" i="2" s="1"/>
  <c r="F304" i="2" s="1"/>
  <c r="F305" i="2" s="1"/>
  <c r="F306" i="2" s="1"/>
  <c r="F307" i="2" s="1"/>
  <c r="F308" i="2" s="1"/>
  <c r="F309" i="2" s="1"/>
  <c r="F310" i="2" s="1"/>
  <c r="F311" i="2" s="1"/>
  <c r="F312" i="2" s="1"/>
  <c r="F313" i="2" s="1"/>
  <c r="F314" i="2" s="1"/>
  <c r="F315" i="2" s="1"/>
  <c r="F316" i="2" s="1"/>
  <c r="F317" i="2" s="1"/>
  <c r="F318" i="2" s="1"/>
  <c r="F319" i="2" s="1"/>
  <c r="F320" i="2" s="1"/>
  <c r="F321" i="2" s="1"/>
  <c r="F322" i="2" s="1"/>
  <c r="F323" i="2" s="1"/>
  <c r="F324" i="2" s="1"/>
  <c r="F325" i="2" s="1"/>
  <c r="F326" i="2" s="1"/>
  <c r="F327" i="2" s="1"/>
  <c r="F328" i="2" s="1"/>
  <c r="F329" i="2" s="1"/>
  <c r="F330" i="2" s="1"/>
  <c r="F331" i="2" s="1"/>
  <c r="F332" i="2" s="1"/>
  <c r="F333" i="2" s="1"/>
  <c r="F334" i="2" s="1"/>
  <c r="F335" i="2" s="1"/>
  <c r="F336" i="2" s="1"/>
  <c r="F337" i="2" s="1"/>
  <c r="F338" i="2" s="1"/>
  <c r="F339" i="2" s="1"/>
  <c r="F340" i="2" s="1"/>
  <c r="F341" i="2" s="1"/>
  <c r="F342" i="2" s="1"/>
  <c r="F343" i="2" s="1"/>
  <c r="F344" i="2" s="1"/>
  <c r="F345" i="2" s="1"/>
  <c r="F346" i="2" s="1"/>
  <c r="F347" i="2" s="1"/>
  <c r="F348" i="2" s="1"/>
  <c r="F349" i="2" s="1"/>
  <c r="F350" i="2" s="1"/>
  <c r="F351" i="2" s="1"/>
  <c r="F352" i="2" s="1"/>
  <c r="F353" i="2" s="1"/>
  <c r="F354" i="2" s="1"/>
  <c r="F355" i="2" s="1"/>
  <c r="F356" i="2" s="1"/>
  <c r="F357" i="2" s="1"/>
  <c r="F358" i="2" s="1"/>
  <c r="F359" i="2" s="1"/>
  <c r="F360" i="2" s="1"/>
  <c r="F361" i="2" s="1"/>
  <c r="F362" i="2" s="1"/>
  <c r="F363" i="2" s="1"/>
  <c r="F364" i="2" s="1"/>
  <c r="F365" i="2" s="1"/>
  <c r="F366" i="2" s="1"/>
  <c r="F367" i="2" s="1"/>
  <c r="H26" i="4" l="1"/>
  <c r="H23" i="4"/>
  <c r="H24" i="4"/>
  <c r="M6" i="4"/>
  <c r="B10" i="2"/>
  <c r="B11" i="2" s="1"/>
  <c r="M8" i="4" l="1"/>
  <c r="I8" i="2"/>
  <c r="K8" i="2" l="1"/>
  <c r="L8" i="2" l="1"/>
  <c r="G9" i="2" s="1"/>
  <c r="H9" i="2"/>
  <c r="I9" i="2" l="1"/>
  <c r="K9" i="2" l="1"/>
  <c r="H10" i="2" s="1"/>
  <c r="L9" i="2" l="1"/>
  <c r="G10" i="2" s="1"/>
  <c r="I10" i="2" s="1"/>
  <c r="K10" i="2" s="1"/>
  <c r="H11" i="2" l="1"/>
  <c r="L10" i="2"/>
  <c r="G11" i="2" s="1"/>
  <c r="I11" i="2" l="1"/>
  <c r="K11" i="2" s="1"/>
  <c r="H12" i="2" l="1"/>
  <c r="L11" i="2"/>
  <c r="G12" i="2" s="1"/>
  <c r="I12" i="2" l="1"/>
  <c r="K12" i="2" s="1"/>
  <c r="H13" i="2" s="1"/>
  <c r="L12" i="2" l="1"/>
  <c r="G13" i="2" s="1"/>
  <c r="I13" i="2" s="1"/>
  <c r="K13" i="2" s="1"/>
  <c r="L13" i="2" l="1"/>
  <c r="G14" i="2" s="1"/>
  <c r="H14" i="2"/>
  <c r="I14" i="2" l="1"/>
  <c r="K14" i="2" s="1"/>
  <c r="H15" i="2" s="1"/>
  <c r="L14" i="2" l="1"/>
  <c r="G15" i="2" s="1"/>
  <c r="I15" i="2" s="1"/>
  <c r="K15" i="2" s="1"/>
  <c r="L15" i="2" s="1"/>
  <c r="G16" i="2" s="1"/>
  <c r="H16" i="2" l="1"/>
  <c r="I16" i="2" s="1"/>
  <c r="K16" i="2" s="1"/>
  <c r="L16" i="2" s="1"/>
  <c r="G17" i="2" s="1"/>
  <c r="H17" i="2" l="1"/>
  <c r="I17" i="2" s="1"/>
  <c r="K17" i="2" s="1"/>
  <c r="L17" i="2" s="1"/>
  <c r="G18" i="2" s="1"/>
  <c r="H18" i="2" l="1"/>
  <c r="I18" i="2" s="1"/>
  <c r="K18" i="2" s="1"/>
  <c r="H19" i="2" l="1"/>
  <c r="L18" i="2"/>
  <c r="G19" i="2" s="1"/>
  <c r="I19" i="2" l="1"/>
  <c r="M9" i="4" s="1"/>
  <c r="K19" i="2" l="1"/>
  <c r="L19" i="2" s="1"/>
  <c r="G20" i="2" s="1"/>
  <c r="M7" i="4"/>
  <c r="H20" i="2" l="1"/>
  <c r="I20" i="2" s="1"/>
  <c r="K20" i="2" s="1"/>
  <c r="L20" i="2" s="1"/>
  <c r="G21" i="2" s="1"/>
  <c r="H21" i="2" l="1"/>
  <c r="I21" i="2" s="1"/>
  <c r="K21" i="2" s="1"/>
  <c r="L21" i="2" s="1"/>
  <c r="G22" i="2" s="1"/>
  <c r="H22" i="2" l="1"/>
  <c r="I22" i="2" s="1"/>
  <c r="K22" i="2" s="1"/>
  <c r="L22" i="2" s="1"/>
  <c r="G23" i="2" s="1"/>
  <c r="H23" i="2" l="1"/>
  <c r="I23" i="2" s="1"/>
  <c r="K23" i="2" s="1"/>
  <c r="H24" i="2" s="1"/>
  <c r="L23" i="2" l="1"/>
  <c r="G24" i="2" s="1"/>
  <c r="I24" i="2" s="1"/>
  <c r="K24" i="2" s="1"/>
  <c r="L24" i="2" l="1"/>
  <c r="G25" i="2" s="1"/>
  <c r="H25" i="2"/>
  <c r="I25" i="2" l="1"/>
  <c r="K25" i="2" s="1"/>
  <c r="L25" i="2" s="1"/>
  <c r="G26" i="2" s="1"/>
  <c r="H26" i="2" l="1"/>
  <c r="I26" i="2" s="1"/>
  <c r="K26" i="2" s="1"/>
  <c r="H27" i="2" l="1"/>
  <c r="L26" i="2"/>
  <c r="G27" i="2" s="1"/>
  <c r="I27" i="2" l="1"/>
  <c r="K27" i="2" s="1"/>
  <c r="L27" i="2" s="1"/>
  <c r="G28" i="2" s="1"/>
  <c r="H28" i="2" l="1"/>
  <c r="I28" i="2" s="1"/>
  <c r="K28" i="2" s="1"/>
  <c r="L28" i="2" s="1"/>
  <c r="G29" i="2" s="1"/>
  <c r="H29" i="2" l="1"/>
  <c r="I29" i="2" s="1"/>
  <c r="K29" i="2" s="1"/>
  <c r="H30" i="2" l="1"/>
  <c r="L29" i="2"/>
  <c r="G30" i="2" s="1"/>
  <c r="I30" i="2" l="1"/>
  <c r="K30" i="2" s="1"/>
  <c r="L30" i="2" s="1"/>
  <c r="G31" i="2" s="1"/>
  <c r="H31" i="2" l="1"/>
  <c r="I31" i="2" s="1"/>
  <c r="K31" i="2" s="1"/>
  <c r="H32" i="2" s="1"/>
  <c r="L31" i="2" l="1"/>
  <c r="G32" i="2" s="1"/>
  <c r="I32" i="2" s="1"/>
  <c r="K32" i="2" s="1"/>
  <c r="L32" i="2" l="1"/>
  <c r="G33" i="2" s="1"/>
  <c r="H33" i="2"/>
  <c r="I33" i="2" l="1"/>
  <c r="K33" i="2" s="1"/>
  <c r="L33" i="2" l="1"/>
  <c r="G34" i="2" s="1"/>
  <c r="H34" i="2"/>
  <c r="I34" i="2" l="1"/>
  <c r="K34" i="2" s="1"/>
  <c r="H35" i="2" l="1"/>
  <c r="L34" i="2"/>
  <c r="G35" i="2" s="1"/>
  <c r="I35" i="2" l="1"/>
  <c r="K35" i="2" s="1"/>
  <c r="L35" i="2" l="1"/>
  <c r="G36" i="2" s="1"/>
  <c r="H36" i="2"/>
  <c r="I36" i="2" l="1"/>
  <c r="K36" i="2" s="1"/>
  <c r="H37" i="2" l="1"/>
  <c r="L36" i="2"/>
  <c r="G37" i="2" s="1"/>
  <c r="I37" i="2" l="1"/>
  <c r="K37" i="2" s="1"/>
  <c r="H38" i="2" l="1"/>
  <c r="L37" i="2"/>
  <c r="G38" i="2" s="1"/>
  <c r="I38" i="2" l="1"/>
  <c r="K38" i="2" s="1"/>
  <c r="H39" i="2" l="1"/>
  <c r="L38" i="2"/>
  <c r="G39" i="2" s="1"/>
  <c r="I39" i="2" l="1"/>
  <c r="K39" i="2" s="1"/>
  <c r="H40" i="2" l="1"/>
  <c r="L39" i="2"/>
  <c r="G40" i="2" s="1"/>
  <c r="I40" i="2" l="1"/>
  <c r="K40" i="2" s="1"/>
  <c r="H41" i="2" l="1"/>
  <c r="L40" i="2"/>
  <c r="G41" i="2" s="1"/>
  <c r="I41" i="2" s="1"/>
  <c r="K41" i="2" s="1"/>
  <c r="H42" i="2" l="1"/>
  <c r="L41" i="2"/>
  <c r="G42" i="2" s="1"/>
  <c r="I42" i="2" s="1"/>
  <c r="K42" i="2" s="1"/>
  <c r="L42" i="2" l="1"/>
  <c r="G43" i="2" s="1"/>
  <c r="H43" i="2"/>
  <c r="I43" i="2" l="1"/>
  <c r="K43" i="2" s="1"/>
  <c r="H44" i="2" l="1"/>
  <c r="L43" i="2"/>
  <c r="G44" i="2" s="1"/>
  <c r="I44" i="2" s="1"/>
  <c r="K44" i="2" s="1"/>
  <c r="L44" i="2" l="1"/>
  <c r="G45" i="2" s="1"/>
  <c r="H45" i="2"/>
  <c r="I45" i="2" l="1"/>
  <c r="K45" i="2" s="1"/>
  <c r="H46" i="2" l="1"/>
  <c r="L45" i="2"/>
  <c r="G46" i="2" s="1"/>
  <c r="I46" i="2" s="1"/>
  <c r="K46" i="2" s="1"/>
  <c r="L46" i="2" l="1"/>
  <c r="G47" i="2" s="1"/>
  <c r="H47" i="2"/>
  <c r="I47" i="2" l="1"/>
  <c r="K47" i="2" s="1"/>
  <c r="H48" i="2" s="1"/>
  <c r="L47" i="2" l="1"/>
  <c r="G48" i="2" s="1"/>
  <c r="I48" i="2" s="1"/>
  <c r="K48" i="2" s="1"/>
  <c r="L48" i="2" l="1"/>
  <c r="G49" i="2" s="1"/>
  <c r="H49" i="2"/>
  <c r="I49" i="2" l="1"/>
  <c r="K49" i="2" s="1"/>
  <c r="H50" i="2" s="1"/>
  <c r="L49" i="2" l="1"/>
  <c r="G50" i="2" s="1"/>
  <c r="I50" i="2" s="1"/>
  <c r="K50" i="2" s="1"/>
  <c r="H51" i="2" s="1"/>
  <c r="L50" i="2" l="1"/>
  <c r="G51" i="2" s="1"/>
  <c r="I51" i="2" s="1"/>
  <c r="K51" i="2" s="1"/>
  <c r="H52" i="2" l="1"/>
  <c r="L51" i="2"/>
  <c r="G52" i="2" s="1"/>
  <c r="I52" i="2" l="1"/>
  <c r="K52" i="2" s="1"/>
  <c r="H53" i="2" l="1"/>
  <c r="L52" i="2"/>
  <c r="G53" i="2" s="1"/>
  <c r="I53" i="2" s="1"/>
  <c r="K53" i="2" s="1"/>
  <c r="H54" i="2" l="1"/>
  <c r="L53" i="2"/>
  <c r="G54" i="2" s="1"/>
  <c r="I54" i="2" l="1"/>
  <c r="K54" i="2" s="1"/>
  <c r="L54" i="2" l="1"/>
  <c r="G55" i="2" s="1"/>
  <c r="H55" i="2"/>
  <c r="I55" i="2" l="1"/>
  <c r="K55" i="2" s="1"/>
  <c r="L55" i="2" l="1"/>
  <c r="G56" i="2" s="1"/>
  <c r="H56" i="2"/>
  <c r="I56" i="2" l="1"/>
  <c r="K56" i="2" s="1"/>
  <c r="L56" i="2" l="1"/>
  <c r="G57" i="2" s="1"/>
  <c r="H57" i="2"/>
  <c r="I57" i="2" l="1"/>
  <c r="K57" i="2" s="1"/>
  <c r="L57" i="2" s="1"/>
  <c r="G58" i="2" s="1"/>
  <c r="H58" i="2" l="1"/>
  <c r="I58" i="2" s="1"/>
  <c r="K58" i="2" s="1"/>
  <c r="H59" i="2" l="1"/>
  <c r="L58" i="2"/>
  <c r="G59" i="2" s="1"/>
  <c r="I59" i="2" s="1"/>
  <c r="K59" i="2" s="1"/>
  <c r="H60" i="2" l="1"/>
  <c r="L59" i="2"/>
  <c r="G60" i="2" s="1"/>
  <c r="I60" i="2" s="1"/>
  <c r="K60" i="2" s="1"/>
  <c r="H61" i="2" l="1"/>
  <c r="L60" i="2"/>
  <c r="G61" i="2" s="1"/>
  <c r="I61" i="2" s="1"/>
  <c r="K61" i="2" s="1"/>
  <c r="L61" i="2" l="1"/>
  <c r="G62" i="2" s="1"/>
  <c r="H62" i="2"/>
  <c r="I62" i="2" l="1"/>
  <c r="K62" i="2" s="1"/>
  <c r="H63" i="2" s="1"/>
  <c r="L62" i="2" l="1"/>
  <c r="G63" i="2" s="1"/>
  <c r="I63" i="2" s="1"/>
  <c r="K63" i="2" s="1"/>
  <c r="H64" i="2" l="1"/>
  <c r="L63" i="2"/>
  <c r="G64" i="2" s="1"/>
  <c r="I64" i="2" l="1"/>
  <c r="K64" i="2" s="1"/>
  <c r="H65" i="2" l="1"/>
  <c r="L64" i="2"/>
  <c r="G65" i="2" s="1"/>
  <c r="I65" i="2" s="1"/>
  <c r="K65" i="2" s="1"/>
  <c r="L65" i="2" l="1"/>
  <c r="G66" i="2" s="1"/>
  <c r="H66" i="2"/>
  <c r="I66" i="2" l="1"/>
  <c r="K66" i="2" s="1"/>
  <c r="L66" i="2" s="1"/>
  <c r="G67" i="2" s="1"/>
  <c r="H67" i="2" l="1"/>
  <c r="I67" i="2" s="1"/>
  <c r="K67" i="2" s="1"/>
  <c r="L67" i="2" l="1"/>
  <c r="G68" i="2" s="1"/>
  <c r="H68" i="2"/>
  <c r="I68" i="2" l="1"/>
  <c r="K68" i="2" s="1"/>
  <c r="L68" i="2" l="1"/>
  <c r="G69" i="2" s="1"/>
  <c r="H69" i="2"/>
  <c r="I69" i="2" l="1"/>
  <c r="K69" i="2" s="1"/>
  <c r="L69" i="2" s="1"/>
  <c r="G70" i="2" s="1"/>
  <c r="H70" i="2" l="1"/>
  <c r="I70" i="2" s="1"/>
  <c r="K70" i="2" s="1"/>
  <c r="H71" i="2" l="1"/>
  <c r="L70" i="2"/>
  <c r="G71" i="2" s="1"/>
  <c r="I71" i="2" s="1"/>
  <c r="K71" i="2" s="1"/>
  <c r="L71" i="2" l="1"/>
  <c r="G72" i="2" s="1"/>
  <c r="H72" i="2"/>
  <c r="I72" i="2" l="1"/>
  <c r="K72" i="2" s="1"/>
  <c r="L72" i="2" l="1"/>
  <c r="G73" i="2" s="1"/>
  <c r="H73" i="2"/>
  <c r="I73" i="2" l="1"/>
  <c r="K73" i="2" s="1"/>
  <c r="H74" i="2" s="1"/>
  <c r="L73" i="2" l="1"/>
  <c r="G74" i="2" s="1"/>
  <c r="I74" i="2" s="1"/>
  <c r="K74" i="2" s="1"/>
  <c r="L74" i="2" l="1"/>
  <c r="G75" i="2" s="1"/>
  <c r="H75" i="2"/>
  <c r="I75" i="2" l="1"/>
  <c r="K75" i="2" s="1"/>
  <c r="L75" i="2" s="1"/>
  <c r="G76" i="2" s="1"/>
  <c r="H76" i="2" l="1"/>
  <c r="I76" i="2" s="1"/>
  <c r="K76" i="2" s="1"/>
  <c r="L76" i="2" s="1"/>
  <c r="G77" i="2" s="1"/>
  <c r="H77" i="2" l="1"/>
  <c r="I77" i="2" s="1"/>
  <c r="K77" i="2" s="1"/>
  <c r="L77" i="2" l="1"/>
  <c r="G78" i="2" s="1"/>
  <c r="H78" i="2"/>
  <c r="I78" i="2" l="1"/>
  <c r="K78" i="2" s="1"/>
  <c r="H79" i="2" l="1"/>
  <c r="L78" i="2"/>
  <c r="G79" i="2" s="1"/>
  <c r="I79" i="2" l="1"/>
  <c r="K79" i="2" s="1"/>
  <c r="H80" i="2" l="1"/>
  <c r="L79" i="2"/>
  <c r="G80" i="2" s="1"/>
  <c r="I80" i="2" s="1"/>
  <c r="K80" i="2" s="1"/>
  <c r="L80" i="2" l="1"/>
  <c r="G81" i="2" s="1"/>
  <c r="H81" i="2"/>
  <c r="I81" i="2" l="1"/>
  <c r="K81" i="2" s="1"/>
  <c r="L81" i="2" l="1"/>
  <c r="G82" i="2" s="1"/>
  <c r="H82" i="2"/>
  <c r="I82" i="2" l="1"/>
  <c r="K82" i="2" s="1"/>
  <c r="L82" i="2" s="1"/>
  <c r="G83" i="2" s="1"/>
  <c r="H83" i="2" l="1"/>
  <c r="I83" i="2" s="1"/>
  <c r="K83" i="2" s="1"/>
  <c r="H84" i="2" s="1"/>
  <c r="L83" i="2" l="1"/>
  <c r="G84" i="2" s="1"/>
  <c r="I84" i="2" s="1"/>
  <c r="K84" i="2" s="1"/>
  <c r="H85" i="2" l="1"/>
  <c r="L84" i="2"/>
  <c r="G85" i="2" s="1"/>
  <c r="I85" i="2" l="1"/>
  <c r="K85" i="2" s="1"/>
  <c r="L85" i="2" l="1"/>
  <c r="G86" i="2" s="1"/>
  <c r="H86" i="2"/>
  <c r="I86" i="2" l="1"/>
  <c r="K86" i="2" s="1"/>
  <c r="L86" i="2" l="1"/>
  <c r="G87" i="2" s="1"/>
  <c r="I87" i="2" s="1"/>
  <c r="K87" i="2" s="1"/>
  <c r="H87" i="2"/>
  <c r="H88" i="2" l="1"/>
  <c r="L87" i="2"/>
  <c r="G88" i="2" s="1"/>
  <c r="I88" i="2" l="1"/>
  <c r="K88" i="2" s="1"/>
  <c r="L88" i="2" s="1"/>
  <c r="G89" i="2" s="1"/>
  <c r="H89" i="2" l="1"/>
  <c r="I89" i="2" s="1"/>
  <c r="K89" i="2" s="1"/>
  <c r="H90" i="2" s="1"/>
  <c r="L89" i="2" l="1"/>
  <c r="G90" i="2" s="1"/>
  <c r="I90" i="2" s="1"/>
  <c r="K90" i="2" s="1"/>
  <c r="H91" i="2" s="1"/>
  <c r="L90" i="2" l="1"/>
  <c r="G91" i="2" s="1"/>
  <c r="I91" i="2" s="1"/>
  <c r="K91" i="2" s="1"/>
  <c r="L91" i="2" l="1"/>
  <c r="G92" i="2" s="1"/>
  <c r="H92" i="2"/>
  <c r="I92" i="2" l="1"/>
  <c r="K92" i="2" s="1"/>
  <c r="H93" i="2" s="1"/>
  <c r="L92" i="2" l="1"/>
  <c r="G93" i="2" s="1"/>
  <c r="I93" i="2" s="1"/>
  <c r="K93" i="2" s="1"/>
  <c r="H94" i="2" s="1"/>
  <c r="L93" i="2" l="1"/>
  <c r="G94" i="2" s="1"/>
  <c r="I94" i="2" s="1"/>
  <c r="K94" i="2" s="1"/>
  <c r="H95" i="2" l="1"/>
  <c r="L94" i="2"/>
  <c r="G95" i="2" s="1"/>
  <c r="I95" i="2" s="1"/>
  <c r="K95" i="2" s="1"/>
  <c r="L95" i="2" l="1"/>
  <c r="G96" i="2" s="1"/>
  <c r="H96" i="2"/>
  <c r="I96" i="2" l="1"/>
  <c r="K96" i="2" s="1"/>
  <c r="H97" i="2" s="1"/>
  <c r="L96" i="2" l="1"/>
  <c r="G97" i="2" s="1"/>
  <c r="I97" i="2" s="1"/>
  <c r="K97" i="2" s="1"/>
  <c r="H98" i="2" l="1"/>
  <c r="L97" i="2"/>
  <c r="G98" i="2" s="1"/>
  <c r="I98" i="2" l="1"/>
  <c r="K98" i="2" s="1"/>
  <c r="L98" i="2" l="1"/>
  <c r="G99" i="2" s="1"/>
  <c r="H99" i="2"/>
  <c r="I99" i="2" l="1"/>
  <c r="K99" i="2" s="1"/>
  <c r="H100" i="2" s="1"/>
  <c r="L99" i="2" l="1"/>
  <c r="G100" i="2" s="1"/>
  <c r="I100" i="2" s="1"/>
  <c r="K100" i="2" s="1"/>
  <c r="L100" i="2" l="1"/>
  <c r="G101" i="2" s="1"/>
  <c r="H101" i="2"/>
  <c r="I101" i="2" l="1"/>
  <c r="K101" i="2" s="1"/>
  <c r="L101" i="2" l="1"/>
  <c r="G102" i="2" s="1"/>
  <c r="H102" i="2"/>
  <c r="I102" i="2" l="1"/>
  <c r="K102" i="2" s="1"/>
  <c r="L102" i="2" s="1"/>
  <c r="G103" i="2" s="1"/>
  <c r="H103" i="2" l="1"/>
  <c r="I103" i="2" s="1"/>
  <c r="K103" i="2" s="1"/>
  <c r="H104" i="2" l="1"/>
  <c r="L103" i="2"/>
  <c r="G104" i="2" s="1"/>
  <c r="I104" i="2" s="1"/>
  <c r="K104" i="2" s="1"/>
  <c r="L104" i="2" l="1"/>
  <c r="G105" i="2" s="1"/>
  <c r="H105" i="2"/>
  <c r="I105" i="2" l="1"/>
  <c r="K105" i="2" s="1"/>
  <c r="H106" i="2" s="1"/>
  <c r="L105" i="2" l="1"/>
  <c r="G106" i="2" s="1"/>
  <c r="I106" i="2" s="1"/>
  <c r="K106" i="2" s="1"/>
  <c r="H107" i="2" l="1"/>
  <c r="L106" i="2"/>
  <c r="G107" i="2" s="1"/>
  <c r="I107" i="2" l="1"/>
  <c r="K107" i="2" s="1"/>
  <c r="H108" i="2" l="1"/>
  <c r="L107" i="2"/>
  <c r="G108" i="2" s="1"/>
  <c r="I108" i="2" s="1"/>
  <c r="K108" i="2" s="1"/>
  <c r="H109" i="2" l="1"/>
  <c r="L108" i="2"/>
  <c r="G109" i="2" s="1"/>
  <c r="I109" i="2" l="1"/>
  <c r="K109" i="2" s="1"/>
  <c r="H110" i="2" l="1"/>
  <c r="L109" i="2"/>
  <c r="G110" i="2" s="1"/>
  <c r="I110" i="2" l="1"/>
  <c r="K110" i="2" s="1"/>
  <c r="H111" i="2" l="1"/>
  <c r="L110" i="2"/>
  <c r="G111" i="2" s="1"/>
  <c r="I111" i="2" l="1"/>
  <c r="K111" i="2" s="1"/>
  <c r="L111" i="2" l="1"/>
  <c r="G112" i="2" s="1"/>
  <c r="H112" i="2"/>
  <c r="I112" i="2" l="1"/>
  <c r="K112" i="2" s="1"/>
  <c r="L112" i="2" s="1"/>
  <c r="G113" i="2" s="1"/>
  <c r="H113" i="2" l="1"/>
  <c r="I113" i="2" s="1"/>
  <c r="K113" i="2" s="1"/>
  <c r="L113" i="2" l="1"/>
  <c r="G114" i="2" s="1"/>
  <c r="H114" i="2"/>
  <c r="I114" i="2" l="1"/>
  <c r="K114" i="2" s="1"/>
  <c r="H115" i="2" s="1"/>
  <c r="L114" i="2" l="1"/>
  <c r="G115" i="2" s="1"/>
  <c r="I115" i="2" s="1"/>
  <c r="K115" i="2" s="1"/>
  <c r="H116" i="2" l="1"/>
  <c r="L115" i="2"/>
  <c r="G116" i="2" s="1"/>
  <c r="I116" i="2" l="1"/>
  <c r="K116" i="2" s="1"/>
  <c r="L116" i="2" l="1"/>
  <c r="G117" i="2" s="1"/>
  <c r="H117" i="2"/>
  <c r="I117" i="2" l="1"/>
  <c r="K117" i="2" s="1"/>
  <c r="H118" i="2" s="1"/>
  <c r="L117" i="2" l="1"/>
  <c r="G118" i="2" s="1"/>
  <c r="I118" i="2" s="1"/>
  <c r="K118" i="2" s="1"/>
  <c r="L118" i="2" l="1"/>
  <c r="G119" i="2" s="1"/>
  <c r="H119" i="2"/>
  <c r="I119" i="2" l="1"/>
  <c r="K119" i="2" s="1"/>
  <c r="L119" i="2" s="1"/>
  <c r="G120" i="2" s="1"/>
  <c r="H120" i="2" l="1"/>
  <c r="I120" i="2" s="1"/>
  <c r="K120" i="2" s="1"/>
  <c r="L120" i="2" l="1"/>
  <c r="G121" i="2" s="1"/>
  <c r="H121" i="2"/>
  <c r="I121" i="2" l="1"/>
  <c r="K121" i="2" s="1"/>
  <c r="L121" i="2" l="1"/>
  <c r="G122" i="2" s="1"/>
  <c r="H122" i="2"/>
  <c r="I122" i="2" l="1"/>
  <c r="K122" i="2" s="1"/>
  <c r="L122" i="2" l="1"/>
  <c r="G123" i="2" s="1"/>
  <c r="H123" i="2"/>
  <c r="I123" i="2" l="1"/>
  <c r="K123" i="2" s="1"/>
  <c r="L123" i="2" s="1"/>
  <c r="G124" i="2" s="1"/>
  <c r="H124" i="2" l="1"/>
  <c r="I124" i="2" s="1"/>
  <c r="K124" i="2" s="1"/>
  <c r="L124" i="2" s="1"/>
  <c r="G125" i="2" s="1"/>
  <c r="H125" i="2" l="1"/>
  <c r="I125" i="2"/>
  <c r="K125" i="2" s="1"/>
  <c r="H126" i="2" s="1"/>
  <c r="L125" i="2" l="1"/>
  <c r="G126" i="2" s="1"/>
  <c r="I126" i="2" s="1"/>
  <c r="K126" i="2" s="1"/>
  <c r="H127" i="2" l="1"/>
  <c r="L126" i="2"/>
  <c r="G127" i="2" s="1"/>
  <c r="I127" i="2" s="1"/>
  <c r="K127" i="2" s="1"/>
  <c r="L127" i="2" l="1"/>
  <c r="G128" i="2" s="1"/>
  <c r="H128" i="2"/>
  <c r="I128" i="2" l="1"/>
  <c r="K128" i="2" s="1"/>
  <c r="H129" i="2"/>
  <c r="L128" i="2"/>
  <c r="G129" i="2" s="1"/>
  <c r="I129" i="2" l="1"/>
  <c r="K129" i="2" s="1"/>
  <c r="H130" i="2" l="1"/>
  <c r="L129" i="2"/>
  <c r="G130" i="2" s="1"/>
  <c r="I130" i="2" l="1"/>
  <c r="K130" i="2" s="1"/>
  <c r="L130" i="2" l="1"/>
  <c r="G131" i="2" s="1"/>
  <c r="H131" i="2"/>
  <c r="I131" i="2" l="1"/>
  <c r="K131" i="2" s="1"/>
  <c r="H132" i="2" l="1"/>
  <c r="L131" i="2"/>
  <c r="G132" i="2" s="1"/>
  <c r="I132" i="2" l="1"/>
  <c r="K132" i="2" s="1"/>
  <c r="H133" i="2" l="1"/>
  <c r="L132" i="2"/>
  <c r="G133" i="2" s="1"/>
  <c r="I133" i="2" l="1"/>
  <c r="K133" i="2" s="1"/>
  <c r="L133" i="2" l="1"/>
  <c r="G134" i="2" s="1"/>
  <c r="H134" i="2"/>
  <c r="I134" i="2" l="1"/>
  <c r="K134" i="2" s="1"/>
  <c r="H135" i="2" l="1"/>
  <c r="L134" i="2"/>
  <c r="G135" i="2" s="1"/>
  <c r="I135" i="2" s="1"/>
  <c r="K135" i="2" s="1"/>
  <c r="L135" i="2" l="1"/>
  <c r="G136" i="2" s="1"/>
  <c r="H136" i="2"/>
  <c r="I136" i="2" l="1"/>
  <c r="K136" i="2" s="1"/>
  <c r="H137" i="2" l="1"/>
  <c r="L136" i="2"/>
  <c r="G137" i="2" s="1"/>
  <c r="I137" i="2" l="1"/>
  <c r="K137" i="2" s="1"/>
  <c r="L137" i="2" l="1"/>
  <c r="G138" i="2" s="1"/>
  <c r="H138" i="2"/>
  <c r="I138" i="2" l="1"/>
  <c r="K138" i="2" s="1"/>
  <c r="L138" i="2" l="1"/>
  <c r="G139" i="2" s="1"/>
  <c r="H139" i="2"/>
  <c r="I139" i="2" l="1"/>
  <c r="K139" i="2" s="1"/>
  <c r="L139" i="2" l="1"/>
  <c r="G140" i="2" s="1"/>
  <c r="H140" i="2"/>
  <c r="I140" i="2" l="1"/>
  <c r="K140" i="2" s="1"/>
  <c r="L140" i="2" s="1"/>
  <c r="G141" i="2" s="1"/>
  <c r="H141" i="2" l="1"/>
  <c r="I141" i="2" s="1"/>
  <c r="K141" i="2" s="1"/>
  <c r="H142" i="2" l="1"/>
  <c r="L141" i="2"/>
  <c r="G142" i="2" s="1"/>
  <c r="I142" i="2" s="1"/>
  <c r="K142" i="2" s="1"/>
  <c r="L142" i="2" l="1"/>
  <c r="G143" i="2" s="1"/>
  <c r="H143" i="2"/>
  <c r="I143" i="2" l="1"/>
  <c r="K143" i="2" s="1"/>
  <c r="H144" i="2" l="1"/>
  <c r="L143" i="2"/>
  <c r="G144" i="2" s="1"/>
  <c r="I144" i="2" l="1"/>
  <c r="K144" i="2" s="1"/>
  <c r="H145" i="2" l="1"/>
  <c r="L144" i="2"/>
  <c r="G145" i="2" s="1"/>
  <c r="I145" i="2" s="1"/>
  <c r="K145" i="2" s="1"/>
  <c r="L145" i="2" l="1"/>
  <c r="G146" i="2" s="1"/>
  <c r="H146" i="2"/>
  <c r="I146" i="2" l="1"/>
  <c r="K146" i="2" s="1"/>
  <c r="H147" i="2" s="1"/>
  <c r="L146" i="2" l="1"/>
  <c r="G147" i="2" s="1"/>
  <c r="I147" i="2" s="1"/>
  <c r="K147" i="2" s="1"/>
  <c r="H148" i="2" s="1"/>
  <c r="L147" i="2" l="1"/>
  <c r="G148" i="2" s="1"/>
  <c r="I148" i="2" s="1"/>
  <c r="K148" i="2" s="1"/>
  <c r="H149" i="2" s="1"/>
  <c r="L148" i="2" l="1"/>
  <c r="G149" i="2" s="1"/>
  <c r="I149" i="2" s="1"/>
  <c r="K149" i="2" s="1"/>
  <c r="L149" i="2" l="1"/>
  <c r="G150" i="2" s="1"/>
  <c r="H150" i="2"/>
  <c r="I150" i="2" l="1"/>
  <c r="K150" i="2" s="1"/>
  <c r="H151" i="2" s="1"/>
  <c r="L150" i="2" l="1"/>
  <c r="G151" i="2" s="1"/>
  <c r="I151" i="2" s="1"/>
  <c r="K151" i="2" s="1"/>
  <c r="H152" i="2" l="1"/>
  <c r="L151" i="2"/>
  <c r="G152" i="2" s="1"/>
  <c r="I152" i="2" s="1"/>
  <c r="K152" i="2" s="1"/>
  <c r="H153" i="2" l="1"/>
  <c r="L152" i="2"/>
  <c r="G153" i="2" s="1"/>
  <c r="I153" i="2" l="1"/>
  <c r="K153" i="2" s="1"/>
  <c r="L153" i="2" l="1"/>
  <c r="G154" i="2" s="1"/>
  <c r="H154" i="2"/>
  <c r="I154" i="2" l="1"/>
  <c r="K154" i="2" s="1"/>
  <c r="L154" i="2" l="1"/>
  <c r="G155" i="2" s="1"/>
  <c r="H155" i="2"/>
  <c r="I155" i="2" l="1"/>
  <c r="K155" i="2" s="1"/>
  <c r="H156" i="2" s="1"/>
  <c r="L155" i="2" l="1"/>
  <c r="G156" i="2" s="1"/>
  <c r="I156" i="2" s="1"/>
  <c r="K156" i="2" s="1"/>
  <c r="L156" i="2" l="1"/>
  <c r="G157" i="2" s="1"/>
  <c r="H157" i="2"/>
  <c r="I157" i="2" l="1"/>
  <c r="K157" i="2" s="1"/>
  <c r="H158" i="2" s="1"/>
  <c r="L157" i="2" l="1"/>
  <c r="G158" i="2" s="1"/>
  <c r="I158" i="2" s="1"/>
  <c r="K158" i="2" s="1"/>
  <c r="H159" i="2" l="1"/>
  <c r="L158" i="2"/>
  <c r="G159" i="2" s="1"/>
  <c r="I159" i="2" s="1"/>
  <c r="K159" i="2" s="1"/>
  <c r="L159" i="2" l="1"/>
  <c r="G160" i="2" s="1"/>
  <c r="H160" i="2"/>
  <c r="I160" i="2" l="1"/>
  <c r="K160" i="2" s="1"/>
  <c r="L160" i="2" s="1"/>
  <c r="G161" i="2" s="1"/>
  <c r="H161" i="2" l="1"/>
  <c r="I161" i="2"/>
  <c r="K161" i="2" s="1"/>
  <c r="H162" i="2" l="1"/>
  <c r="L161" i="2"/>
  <c r="G162" i="2" s="1"/>
  <c r="I162" i="2" l="1"/>
  <c r="K162" i="2" s="1"/>
  <c r="L162" i="2" l="1"/>
  <c r="G163" i="2" s="1"/>
  <c r="H163" i="2"/>
  <c r="I163" i="2" l="1"/>
  <c r="K163" i="2" s="1"/>
  <c r="L163" i="2" l="1"/>
  <c r="G164" i="2" s="1"/>
  <c r="H164" i="2"/>
  <c r="I164" i="2" l="1"/>
  <c r="K164" i="2" s="1"/>
  <c r="L164" i="2"/>
  <c r="G165" i="2" s="1"/>
  <c r="H165" i="2"/>
  <c r="I165" i="2" l="1"/>
  <c r="K165" i="2" s="1"/>
  <c r="L165" i="2" s="1"/>
  <c r="G166" i="2" s="1"/>
  <c r="H166" i="2" l="1"/>
  <c r="I166" i="2" s="1"/>
  <c r="K166" i="2" s="1"/>
  <c r="L166" i="2" s="1"/>
  <c r="G167" i="2" s="1"/>
  <c r="H167" i="2" l="1"/>
  <c r="I167" i="2" s="1"/>
  <c r="K167" i="2" s="1"/>
  <c r="L167" i="2" l="1"/>
  <c r="G168" i="2" s="1"/>
  <c r="H168" i="2"/>
  <c r="I168" i="2" l="1"/>
  <c r="K168" i="2" s="1"/>
  <c r="L168" i="2" s="1"/>
  <c r="G169" i="2" s="1"/>
  <c r="H169" i="2" l="1"/>
  <c r="I169" i="2" s="1"/>
  <c r="K169" i="2" s="1"/>
  <c r="L169" i="2" l="1"/>
  <c r="G170" i="2" s="1"/>
  <c r="H170" i="2"/>
  <c r="I170" i="2" l="1"/>
  <c r="K170" i="2" s="1"/>
  <c r="H171" i="2" l="1"/>
  <c r="L170" i="2"/>
  <c r="G171" i="2" s="1"/>
  <c r="I171" i="2" s="1"/>
  <c r="K171" i="2" s="1"/>
  <c r="L171" i="2" l="1"/>
  <c r="G172" i="2" s="1"/>
  <c r="H172" i="2"/>
  <c r="I172" i="2" l="1"/>
  <c r="K172" i="2" s="1"/>
  <c r="L172" i="2" l="1"/>
  <c r="G173" i="2" s="1"/>
  <c r="H173" i="2"/>
  <c r="I173" i="2" l="1"/>
  <c r="K173" i="2" s="1"/>
  <c r="L173" i="2" l="1"/>
  <c r="G174" i="2" s="1"/>
  <c r="H174" i="2"/>
  <c r="I174" i="2" l="1"/>
  <c r="K174" i="2" s="1"/>
  <c r="L174" i="2" l="1"/>
  <c r="G175" i="2" s="1"/>
  <c r="H175" i="2"/>
  <c r="I175" i="2" l="1"/>
  <c r="K175" i="2" s="1"/>
  <c r="L175" i="2" s="1"/>
  <c r="G176" i="2" s="1"/>
  <c r="H176" i="2" l="1"/>
  <c r="I176" i="2" s="1"/>
  <c r="K176" i="2" s="1"/>
  <c r="H177" i="2" s="1"/>
  <c r="L176" i="2" l="1"/>
  <c r="G177" i="2" s="1"/>
  <c r="I177" i="2" s="1"/>
  <c r="K177" i="2" s="1"/>
  <c r="L177" i="2" l="1"/>
  <c r="G178" i="2" s="1"/>
  <c r="H178" i="2"/>
  <c r="I178" i="2" l="1"/>
  <c r="K178" i="2" s="1"/>
  <c r="L178" i="2" s="1"/>
  <c r="G179" i="2" s="1"/>
  <c r="H179" i="2" l="1"/>
  <c r="I179" i="2"/>
  <c r="K179" i="2" s="1"/>
  <c r="H180" i="2" s="1"/>
  <c r="L179" i="2" l="1"/>
  <c r="G180" i="2" s="1"/>
  <c r="I180" i="2" s="1"/>
  <c r="K180" i="2" s="1"/>
  <c r="H181" i="2" s="1"/>
  <c r="L180" i="2" l="1"/>
  <c r="G181" i="2" s="1"/>
  <c r="I181" i="2" s="1"/>
  <c r="K181" i="2" s="1"/>
  <c r="L181" i="2" l="1"/>
  <c r="G182" i="2" s="1"/>
  <c r="H182" i="2"/>
  <c r="I182" i="2" l="1"/>
  <c r="K182" i="2" s="1"/>
  <c r="H183" i="2" s="1"/>
  <c r="L182" i="2" l="1"/>
  <c r="G183" i="2" s="1"/>
  <c r="I183" i="2" s="1"/>
  <c r="K183" i="2" s="1"/>
  <c r="H184" i="2" s="1"/>
  <c r="L183" i="2" l="1"/>
  <c r="G184" i="2" s="1"/>
  <c r="I184" i="2" s="1"/>
  <c r="K184" i="2" s="1"/>
  <c r="L184" i="2" l="1"/>
  <c r="G185" i="2" s="1"/>
  <c r="H185" i="2"/>
  <c r="I185" i="2" l="1"/>
  <c r="K185" i="2" s="1"/>
  <c r="L185" i="2" l="1"/>
  <c r="G186" i="2" s="1"/>
  <c r="H186" i="2"/>
  <c r="I186" i="2" l="1"/>
  <c r="K186" i="2" s="1"/>
  <c r="H187" i="2" l="1"/>
  <c r="L186" i="2"/>
  <c r="G187" i="2" s="1"/>
  <c r="I187" i="2" s="1"/>
  <c r="K187" i="2" s="1"/>
  <c r="H188" i="2" l="1"/>
  <c r="L187" i="2"/>
  <c r="G188" i="2" s="1"/>
  <c r="I188" i="2" l="1"/>
  <c r="K188" i="2" s="1"/>
  <c r="L188" i="2" l="1"/>
  <c r="G189" i="2" s="1"/>
  <c r="H189" i="2"/>
  <c r="I189" i="2" l="1"/>
  <c r="K189" i="2" s="1"/>
  <c r="H190" i="2" s="1"/>
  <c r="L189" i="2" l="1"/>
  <c r="G190" i="2" s="1"/>
  <c r="I190" i="2" s="1"/>
  <c r="K190" i="2" s="1"/>
  <c r="H191" i="2" l="1"/>
  <c r="L190" i="2"/>
  <c r="G191" i="2" s="1"/>
  <c r="I191" i="2" s="1"/>
  <c r="K191" i="2" s="1"/>
  <c r="L191" i="2" l="1"/>
  <c r="G192" i="2" s="1"/>
  <c r="H192" i="2"/>
  <c r="I192" i="2" l="1"/>
  <c r="K192" i="2" s="1"/>
  <c r="L192" i="2" l="1"/>
  <c r="G193" i="2" s="1"/>
  <c r="H193" i="2"/>
  <c r="I193" i="2" l="1"/>
  <c r="K193" i="2" s="1"/>
  <c r="H194" i="2" l="1"/>
  <c r="L193" i="2"/>
  <c r="G194" i="2" s="1"/>
  <c r="I194" i="2" l="1"/>
  <c r="K194" i="2" s="1"/>
  <c r="H195" i="2" l="1"/>
  <c r="L194" i="2"/>
  <c r="G195" i="2" s="1"/>
  <c r="I195" i="2" l="1"/>
  <c r="K195" i="2" s="1"/>
  <c r="L195" i="2" l="1"/>
  <c r="G196" i="2" s="1"/>
  <c r="H196" i="2"/>
  <c r="I196" i="2" l="1"/>
  <c r="K196" i="2" s="1"/>
  <c r="H197" i="2" s="1"/>
  <c r="L196" i="2" l="1"/>
  <c r="G197" i="2" s="1"/>
  <c r="I197" i="2" s="1"/>
  <c r="K197" i="2" s="1"/>
  <c r="H198" i="2" l="1"/>
  <c r="L197" i="2"/>
  <c r="G198" i="2" s="1"/>
  <c r="I198" i="2" l="1"/>
  <c r="K198" i="2" s="1"/>
  <c r="H199" i="2" l="1"/>
  <c r="L198" i="2"/>
  <c r="G199" i="2" s="1"/>
  <c r="I199" i="2" l="1"/>
  <c r="K199" i="2" s="1"/>
  <c r="L199" i="2" l="1"/>
  <c r="G200" i="2" s="1"/>
  <c r="H200" i="2"/>
  <c r="I200" i="2" l="1"/>
  <c r="K200" i="2" s="1"/>
  <c r="L200" i="2" l="1"/>
  <c r="G201" i="2" s="1"/>
  <c r="H201" i="2"/>
  <c r="I201" i="2" l="1"/>
  <c r="K201" i="2" s="1"/>
  <c r="H202" i="2" s="1"/>
  <c r="L201" i="2" l="1"/>
  <c r="G202" i="2" s="1"/>
  <c r="I202" i="2" s="1"/>
  <c r="K202" i="2" s="1"/>
  <c r="L202" i="2" l="1"/>
  <c r="G203" i="2" s="1"/>
  <c r="H203" i="2"/>
  <c r="I203" i="2" l="1"/>
  <c r="K203" i="2" s="1"/>
  <c r="H204" i="2" l="1"/>
  <c r="L203" i="2"/>
  <c r="G204" i="2" s="1"/>
  <c r="I204" i="2" s="1"/>
  <c r="K204" i="2" s="1"/>
  <c r="L204" i="2" l="1"/>
  <c r="G205" i="2" s="1"/>
  <c r="H205" i="2"/>
  <c r="I205" i="2" l="1"/>
  <c r="K205" i="2" s="1"/>
  <c r="L205" i="2" s="1"/>
  <c r="G206" i="2" s="1"/>
  <c r="H206" i="2" l="1"/>
  <c r="I206" i="2" s="1"/>
  <c r="K206" i="2" s="1"/>
  <c r="H207" i="2" l="1"/>
  <c r="L206" i="2"/>
  <c r="G207" i="2" s="1"/>
  <c r="I207" i="2" l="1"/>
  <c r="K207" i="2" s="1"/>
  <c r="H208" i="2" l="1"/>
  <c r="L207" i="2"/>
  <c r="G208" i="2" s="1"/>
  <c r="I208" i="2" l="1"/>
  <c r="K208" i="2" s="1"/>
  <c r="H209" i="2" l="1"/>
  <c r="L208" i="2"/>
  <c r="G209" i="2" s="1"/>
  <c r="I209" i="2" l="1"/>
  <c r="K209" i="2" s="1"/>
  <c r="L209" i="2" l="1"/>
  <c r="G210" i="2" s="1"/>
  <c r="H210" i="2"/>
  <c r="I210" i="2" l="1"/>
  <c r="K210" i="2" s="1"/>
  <c r="H211" i="2" l="1"/>
  <c r="L210" i="2"/>
  <c r="G211" i="2" s="1"/>
  <c r="I211" i="2" l="1"/>
  <c r="K211" i="2" s="1"/>
  <c r="H212" i="2" l="1"/>
  <c r="L211" i="2"/>
  <c r="G212" i="2" s="1"/>
  <c r="I212" i="2" l="1"/>
  <c r="K212" i="2" s="1"/>
  <c r="H213" i="2" l="1"/>
  <c r="L212" i="2"/>
  <c r="G213" i="2" s="1"/>
  <c r="I213" i="2" l="1"/>
  <c r="K213" i="2" s="1"/>
  <c r="H214" i="2" l="1"/>
  <c r="L213" i="2"/>
  <c r="G214" i="2" s="1"/>
  <c r="I214" i="2" l="1"/>
  <c r="K214" i="2" s="1"/>
  <c r="L214" i="2" l="1"/>
  <c r="G215" i="2" s="1"/>
  <c r="H215" i="2"/>
  <c r="I215" i="2" l="1"/>
  <c r="K215" i="2" s="1"/>
  <c r="H216" i="2" l="1"/>
  <c r="L215" i="2"/>
  <c r="G216" i="2" s="1"/>
  <c r="I216" i="2" l="1"/>
  <c r="K216" i="2" s="1"/>
  <c r="H217" i="2" l="1"/>
  <c r="L216" i="2"/>
  <c r="G217" i="2" s="1"/>
  <c r="I217" i="2" l="1"/>
  <c r="K217" i="2" s="1"/>
  <c r="H218" i="2" l="1"/>
  <c r="L217" i="2"/>
  <c r="G218" i="2" s="1"/>
  <c r="I218" i="2" s="1"/>
  <c r="K218" i="2" s="1"/>
  <c r="H219" i="2" l="1"/>
  <c r="L218" i="2"/>
  <c r="G219" i="2" s="1"/>
  <c r="I219" i="2" l="1"/>
  <c r="K219" i="2" s="1"/>
  <c r="L219" i="2" l="1"/>
  <c r="G220" i="2" s="1"/>
  <c r="H220" i="2"/>
  <c r="I220" i="2" l="1"/>
  <c r="K220" i="2" s="1"/>
  <c r="H221" i="2" l="1"/>
  <c r="L220" i="2"/>
  <c r="G221" i="2" s="1"/>
  <c r="I221" i="2" s="1"/>
  <c r="K221" i="2" s="1"/>
  <c r="H222" i="2" l="1"/>
  <c r="L221" i="2"/>
  <c r="G222" i="2" s="1"/>
  <c r="I222" i="2" l="1"/>
  <c r="K222" i="2" s="1"/>
  <c r="H223" i="2" l="1"/>
  <c r="L222" i="2"/>
  <c r="G223" i="2" s="1"/>
  <c r="I223" i="2" l="1"/>
  <c r="K223" i="2" s="1"/>
  <c r="L223" i="2" l="1"/>
  <c r="G224" i="2" s="1"/>
  <c r="H224" i="2"/>
  <c r="I224" i="2" l="1"/>
  <c r="K224" i="2" s="1"/>
  <c r="H225" i="2" l="1"/>
  <c r="L224" i="2"/>
  <c r="G225" i="2" s="1"/>
  <c r="I225" i="2" l="1"/>
  <c r="K225" i="2" s="1"/>
  <c r="H226" i="2" l="1"/>
  <c r="L225" i="2"/>
  <c r="G226" i="2" s="1"/>
  <c r="I226" i="2" l="1"/>
  <c r="K226" i="2" s="1"/>
  <c r="L226" i="2" l="1"/>
  <c r="G227" i="2" s="1"/>
  <c r="H227" i="2"/>
  <c r="I227" i="2" l="1"/>
  <c r="K227" i="2" s="1"/>
  <c r="L227" i="2" l="1"/>
  <c r="G228" i="2" s="1"/>
  <c r="H228" i="2"/>
  <c r="I228" i="2" l="1"/>
  <c r="K228" i="2" s="1"/>
  <c r="L228" i="2" l="1"/>
  <c r="G229" i="2" s="1"/>
  <c r="H229" i="2"/>
  <c r="I229" i="2" l="1"/>
  <c r="K229" i="2" s="1"/>
  <c r="L229" i="2" s="1"/>
  <c r="G230" i="2" s="1"/>
  <c r="H230" i="2" l="1"/>
  <c r="I230" i="2" s="1"/>
  <c r="K230" i="2" s="1"/>
  <c r="L230" i="2" l="1"/>
  <c r="G231" i="2" s="1"/>
  <c r="H231" i="2"/>
  <c r="I231" i="2" l="1"/>
  <c r="K231" i="2" s="1"/>
  <c r="L231" i="2" s="1"/>
  <c r="G232" i="2" s="1"/>
  <c r="H232" i="2" l="1"/>
  <c r="I232" i="2" s="1"/>
  <c r="K232" i="2" s="1"/>
  <c r="H233" i="2" l="1"/>
  <c r="L232" i="2"/>
  <c r="G233" i="2" s="1"/>
  <c r="I233" i="2" s="1"/>
  <c r="K233" i="2" s="1"/>
  <c r="L233" i="2" l="1"/>
  <c r="G234" i="2" s="1"/>
  <c r="H234" i="2"/>
  <c r="I234" i="2" l="1"/>
  <c r="K234" i="2" s="1"/>
  <c r="H235" i="2" l="1"/>
  <c r="L234" i="2"/>
  <c r="G235" i="2" s="1"/>
  <c r="I235" i="2" l="1"/>
  <c r="K235" i="2" s="1"/>
  <c r="L235" i="2" l="1"/>
  <c r="G236" i="2" s="1"/>
  <c r="H236" i="2"/>
  <c r="I236" i="2" l="1"/>
  <c r="K236" i="2" s="1"/>
  <c r="H237" i="2" s="1"/>
  <c r="L236" i="2" l="1"/>
  <c r="G237" i="2" s="1"/>
  <c r="I237" i="2" s="1"/>
  <c r="K237" i="2" s="1"/>
  <c r="L237" i="2" s="1"/>
  <c r="G238" i="2" s="1"/>
  <c r="H238" i="2" l="1"/>
  <c r="I238" i="2" s="1"/>
  <c r="K238" i="2" s="1"/>
  <c r="L238" i="2" l="1"/>
  <c r="G239" i="2" s="1"/>
  <c r="H239" i="2"/>
  <c r="I239" i="2" l="1"/>
  <c r="K239" i="2" s="1"/>
  <c r="L239" i="2" s="1"/>
  <c r="G240" i="2" s="1"/>
  <c r="H240" i="2" l="1"/>
  <c r="I240" i="2" s="1"/>
  <c r="K240" i="2" s="1"/>
  <c r="H241" i="2" s="1"/>
  <c r="L240" i="2" l="1"/>
  <c r="G241" i="2" s="1"/>
  <c r="I241" i="2" s="1"/>
  <c r="K241" i="2" s="1"/>
  <c r="H242" i="2" s="1"/>
  <c r="L241" i="2" l="1"/>
  <c r="G242" i="2" s="1"/>
  <c r="I242" i="2" s="1"/>
  <c r="K242" i="2" s="1"/>
  <c r="L242" i="2" l="1"/>
  <c r="G243" i="2" s="1"/>
  <c r="H243" i="2"/>
  <c r="I243" i="2" l="1"/>
  <c r="K243" i="2" s="1"/>
  <c r="H244" i="2" l="1"/>
  <c r="L243" i="2"/>
  <c r="G244" i="2" s="1"/>
  <c r="I244" i="2" s="1"/>
  <c r="K244" i="2" s="1"/>
  <c r="H245" i="2" l="1"/>
  <c r="L244" i="2"/>
  <c r="G245" i="2" s="1"/>
  <c r="I245" i="2" l="1"/>
  <c r="K245" i="2" s="1"/>
  <c r="L245" i="2" l="1"/>
  <c r="G246" i="2" s="1"/>
  <c r="H246" i="2"/>
  <c r="I246" i="2" l="1"/>
  <c r="K246" i="2" s="1"/>
  <c r="L246" i="2" l="1"/>
  <c r="G247" i="2" s="1"/>
  <c r="H247" i="2"/>
  <c r="I247" i="2" l="1"/>
  <c r="K247" i="2" s="1"/>
  <c r="L247" i="2" s="1"/>
  <c r="G248" i="2" s="1"/>
  <c r="H248" i="2" l="1"/>
  <c r="I248" i="2" s="1"/>
  <c r="K248" i="2" s="1"/>
  <c r="H249" i="2" l="1"/>
  <c r="L248" i="2"/>
  <c r="G249" i="2" s="1"/>
  <c r="I249" i="2" s="1"/>
  <c r="K249" i="2" s="1"/>
  <c r="H250" i="2" s="1"/>
  <c r="L249" i="2" l="1"/>
  <c r="G250" i="2" s="1"/>
  <c r="I250" i="2" s="1"/>
  <c r="K250" i="2" s="1"/>
  <c r="H251" i="2" l="1"/>
  <c r="L250" i="2"/>
  <c r="G251" i="2" s="1"/>
  <c r="I251" i="2" l="1"/>
  <c r="K251" i="2" s="1"/>
  <c r="H252" i="2" l="1"/>
  <c r="L251" i="2"/>
  <c r="G252" i="2" s="1"/>
  <c r="I252" i="2" l="1"/>
  <c r="K252" i="2" s="1"/>
  <c r="H253" i="2" l="1"/>
  <c r="L252" i="2"/>
  <c r="G253" i="2" s="1"/>
  <c r="I253" i="2" s="1"/>
  <c r="K253" i="2" s="1"/>
  <c r="L253" i="2" l="1"/>
  <c r="G254" i="2" s="1"/>
  <c r="H254" i="2"/>
  <c r="I254" i="2" l="1"/>
  <c r="K254" i="2" s="1"/>
  <c r="L254" i="2" l="1"/>
  <c r="G255" i="2" s="1"/>
  <c r="H255" i="2"/>
  <c r="I255" i="2" l="1"/>
  <c r="K255" i="2" s="1"/>
  <c r="L255" i="2" l="1"/>
  <c r="G256" i="2" s="1"/>
  <c r="I256" i="2" s="1"/>
  <c r="K256" i="2" s="1"/>
  <c r="H256" i="2"/>
  <c r="H257" i="2" l="1"/>
  <c r="L256" i="2"/>
  <c r="G257" i="2" s="1"/>
  <c r="I257" i="2" s="1"/>
  <c r="K257" i="2" s="1"/>
  <c r="L257" i="2" l="1"/>
  <c r="G258" i="2" s="1"/>
  <c r="H258" i="2"/>
  <c r="I258" i="2" l="1"/>
  <c r="K258" i="2" s="1"/>
  <c r="H259" i="2" l="1"/>
  <c r="L258" i="2"/>
  <c r="G259" i="2" s="1"/>
  <c r="I259" i="2" l="1"/>
  <c r="K259" i="2" s="1"/>
  <c r="L259" i="2" l="1"/>
  <c r="G260" i="2" s="1"/>
  <c r="H260" i="2"/>
  <c r="I260" i="2" l="1"/>
  <c r="K260" i="2" s="1"/>
  <c r="H261" i="2" s="1"/>
  <c r="L260" i="2" l="1"/>
  <c r="G261" i="2" s="1"/>
  <c r="I261" i="2" s="1"/>
  <c r="K261" i="2" s="1"/>
  <c r="L261" i="2" l="1"/>
  <c r="G262" i="2" s="1"/>
  <c r="H262" i="2"/>
  <c r="I262" i="2" l="1"/>
  <c r="K262" i="2" s="1"/>
  <c r="L262" i="2" l="1"/>
  <c r="G263" i="2" s="1"/>
  <c r="H263" i="2"/>
  <c r="I263" i="2" l="1"/>
  <c r="K263" i="2" s="1"/>
  <c r="L263" i="2" l="1"/>
  <c r="G264" i="2" s="1"/>
  <c r="H264" i="2"/>
  <c r="I264" i="2" l="1"/>
  <c r="K264" i="2" s="1"/>
  <c r="H265" i="2" l="1"/>
  <c r="L264" i="2"/>
  <c r="G265" i="2" s="1"/>
  <c r="I265" i="2" s="1"/>
  <c r="K265" i="2" s="1"/>
  <c r="H266" i="2" l="1"/>
  <c r="L265" i="2"/>
  <c r="G266" i="2" s="1"/>
  <c r="I266" i="2" l="1"/>
  <c r="K266" i="2" s="1"/>
  <c r="L266" i="2" l="1"/>
  <c r="G267" i="2" s="1"/>
  <c r="H267" i="2"/>
  <c r="I267" i="2" l="1"/>
  <c r="K267" i="2" s="1"/>
  <c r="H268" i="2" l="1"/>
  <c r="L267" i="2"/>
  <c r="G268" i="2" s="1"/>
  <c r="I268" i="2" l="1"/>
  <c r="K268" i="2" s="1"/>
  <c r="H269" i="2" l="1"/>
  <c r="L268" i="2"/>
  <c r="G269" i="2" s="1"/>
  <c r="I269" i="2" s="1"/>
  <c r="K269" i="2" s="1"/>
  <c r="L269" i="2" l="1"/>
  <c r="G270" i="2" s="1"/>
  <c r="H270" i="2"/>
  <c r="I270" i="2" l="1"/>
  <c r="K270" i="2" s="1"/>
  <c r="H271" i="2" l="1"/>
  <c r="L270" i="2"/>
  <c r="G271" i="2" s="1"/>
  <c r="I271" i="2" s="1"/>
  <c r="K271" i="2" s="1"/>
  <c r="H272" i="2" l="1"/>
  <c r="L271" i="2"/>
  <c r="G272" i="2" s="1"/>
  <c r="I272" i="2" l="1"/>
  <c r="K272" i="2" s="1"/>
  <c r="H273" i="2" l="1"/>
  <c r="L272" i="2"/>
  <c r="G273" i="2" s="1"/>
  <c r="I273" i="2" l="1"/>
  <c r="K273" i="2" s="1"/>
  <c r="L273" i="2" l="1"/>
  <c r="G274" i="2" s="1"/>
  <c r="H274" i="2"/>
  <c r="I274" i="2" l="1"/>
  <c r="K274" i="2" s="1"/>
  <c r="H275" i="2" s="1"/>
  <c r="L274" i="2" l="1"/>
  <c r="G275" i="2" s="1"/>
  <c r="I275" i="2" s="1"/>
  <c r="K275" i="2" s="1"/>
  <c r="H276" i="2" l="1"/>
  <c r="L275" i="2"/>
  <c r="G276" i="2" s="1"/>
  <c r="I276" i="2" s="1"/>
  <c r="K276" i="2" s="1"/>
  <c r="H277" i="2" l="1"/>
  <c r="L276" i="2"/>
  <c r="G277" i="2" s="1"/>
  <c r="I277" i="2" l="1"/>
  <c r="K277" i="2" s="1"/>
  <c r="L277" i="2" l="1"/>
  <c r="G278" i="2" s="1"/>
  <c r="H278" i="2"/>
  <c r="I278" i="2" l="1"/>
  <c r="K278" i="2" s="1"/>
  <c r="L278" i="2" s="1"/>
  <c r="G279" i="2" s="1"/>
  <c r="H279" i="2" l="1"/>
  <c r="I279" i="2" s="1"/>
  <c r="K279" i="2" s="1"/>
  <c r="L279" i="2" l="1"/>
  <c r="G280" i="2" s="1"/>
  <c r="H280" i="2"/>
  <c r="I280" i="2" l="1"/>
  <c r="K280" i="2" s="1"/>
  <c r="L280" i="2" s="1"/>
  <c r="G281" i="2" s="1"/>
  <c r="H281" i="2" l="1"/>
  <c r="I281" i="2" s="1"/>
  <c r="K281" i="2" s="1"/>
  <c r="L281" i="2" l="1"/>
  <c r="G282" i="2" s="1"/>
  <c r="H282" i="2"/>
  <c r="I282" i="2" l="1"/>
  <c r="K282" i="2" s="1"/>
  <c r="H283" i="2" l="1"/>
  <c r="L282" i="2"/>
  <c r="G283" i="2" s="1"/>
  <c r="I283" i="2" l="1"/>
  <c r="K283" i="2" s="1"/>
  <c r="L283" i="2" l="1"/>
  <c r="G284" i="2" s="1"/>
  <c r="H284" i="2"/>
  <c r="I284" i="2" l="1"/>
  <c r="K284" i="2" s="1"/>
  <c r="H285" i="2" l="1"/>
  <c r="L284" i="2"/>
  <c r="G285" i="2" s="1"/>
  <c r="I285" i="2" l="1"/>
  <c r="K285" i="2" s="1"/>
  <c r="H286" i="2" l="1"/>
  <c r="L285" i="2"/>
  <c r="G286" i="2" s="1"/>
  <c r="I286" i="2" s="1"/>
  <c r="K286" i="2" s="1"/>
  <c r="H287" i="2" l="1"/>
  <c r="L286" i="2"/>
  <c r="G287" i="2" s="1"/>
  <c r="I287" i="2" l="1"/>
  <c r="K287" i="2" s="1"/>
  <c r="L287" i="2" l="1"/>
  <c r="G288" i="2" s="1"/>
  <c r="H288" i="2"/>
  <c r="I288" i="2" l="1"/>
  <c r="K288" i="2" s="1"/>
  <c r="L288" i="2" s="1"/>
  <c r="G289" i="2" s="1"/>
  <c r="H289" i="2" l="1"/>
  <c r="I289" i="2" s="1"/>
  <c r="K289" i="2" s="1"/>
  <c r="L289" i="2" l="1"/>
  <c r="G290" i="2" s="1"/>
  <c r="H290" i="2"/>
  <c r="I290" i="2" l="1"/>
  <c r="K290" i="2" s="1"/>
  <c r="L290" i="2" l="1"/>
  <c r="G291" i="2" s="1"/>
  <c r="H291" i="2"/>
  <c r="I291" i="2" l="1"/>
  <c r="K291" i="2" s="1"/>
  <c r="H292" i="2" s="1"/>
  <c r="L291" i="2" l="1"/>
  <c r="G292" i="2" s="1"/>
  <c r="I292" i="2" s="1"/>
  <c r="K292" i="2" s="1"/>
  <c r="H293" i="2" l="1"/>
  <c r="L292" i="2"/>
  <c r="G293" i="2" s="1"/>
  <c r="I293" i="2" l="1"/>
  <c r="K293" i="2" s="1"/>
  <c r="H294" i="2" l="1"/>
  <c r="L293" i="2"/>
  <c r="G294" i="2" s="1"/>
  <c r="I294" i="2" s="1"/>
  <c r="K294" i="2" s="1"/>
  <c r="H295" i="2" l="1"/>
  <c r="L294" i="2"/>
  <c r="G295" i="2" s="1"/>
  <c r="I295" i="2" s="1"/>
  <c r="K295" i="2" s="1"/>
  <c r="L295" i="2" l="1"/>
  <c r="G296" i="2" s="1"/>
  <c r="H296" i="2"/>
  <c r="I296" i="2" l="1"/>
  <c r="K296" i="2" s="1"/>
  <c r="H297" i="2" s="1"/>
  <c r="L296" i="2" l="1"/>
  <c r="G297" i="2" s="1"/>
  <c r="I297" i="2" s="1"/>
  <c r="K297" i="2" s="1"/>
  <c r="H298" i="2" l="1"/>
  <c r="L297" i="2"/>
  <c r="G298" i="2" s="1"/>
  <c r="I298" i="2" s="1"/>
  <c r="K298" i="2" s="1"/>
  <c r="H299" i="2" l="1"/>
  <c r="L298" i="2"/>
  <c r="G299" i="2" s="1"/>
  <c r="I299" i="2" l="1"/>
  <c r="K299" i="2" s="1"/>
  <c r="H300" i="2" l="1"/>
  <c r="L299" i="2"/>
  <c r="G300" i="2" s="1"/>
  <c r="I300" i="2" l="1"/>
  <c r="K300" i="2" s="1"/>
  <c r="L300" i="2" l="1"/>
  <c r="G301" i="2" s="1"/>
  <c r="H301" i="2"/>
  <c r="I301" i="2" l="1"/>
  <c r="K301" i="2" s="1"/>
  <c r="H302" i="2" l="1"/>
  <c r="L301" i="2"/>
  <c r="G302" i="2" s="1"/>
  <c r="I302" i="2" l="1"/>
  <c r="K302" i="2" s="1"/>
  <c r="H303" i="2" l="1"/>
  <c r="L302" i="2"/>
  <c r="G303" i="2" s="1"/>
  <c r="I303" i="2" l="1"/>
  <c r="K303" i="2" s="1"/>
  <c r="H304" i="2" l="1"/>
  <c r="L303" i="2"/>
  <c r="G304" i="2" s="1"/>
  <c r="I304" i="2" l="1"/>
  <c r="K304" i="2" s="1"/>
  <c r="L304" i="2" l="1"/>
  <c r="G305" i="2" s="1"/>
  <c r="H305" i="2"/>
  <c r="I305" i="2" l="1"/>
  <c r="K305" i="2" s="1"/>
  <c r="H306" i="2" l="1"/>
  <c r="L305" i="2"/>
  <c r="G306" i="2" s="1"/>
  <c r="I306" i="2" l="1"/>
  <c r="K306" i="2" s="1"/>
  <c r="H307" i="2" l="1"/>
  <c r="L306" i="2"/>
  <c r="G307" i="2" s="1"/>
  <c r="I307" i="2" l="1"/>
  <c r="K307" i="2" s="1"/>
  <c r="L307" i="2" s="1"/>
  <c r="G308" i="2" s="1"/>
  <c r="H308" i="2" l="1"/>
  <c r="I308" i="2" s="1"/>
  <c r="K308" i="2" s="1"/>
  <c r="L308" i="2" s="1"/>
  <c r="G309" i="2" s="1"/>
  <c r="H309" i="2" l="1"/>
  <c r="I309" i="2" s="1"/>
  <c r="K309" i="2" s="1"/>
  <c r="H310" i="2" l="1"/>
  <c r="L309" i="2"/>
  <c r="G310" i="2" s="1"/>
  <c r="I310" i="2" s="1"/>
  <c r="K310" i="2" s="1"/>
  <c r="H311" i="2" s="1"/>
  <c r="L310" i="2" l="1"/>
  <c r="G311" i="2" s="1"/>
  <c r="I311" i="2" s="1"/>
  <c r="K311" i="2" s="1"/>
  <c r="L311" i="2" s="1"/>
  <c r="G312" i="2" s="1"/>
  <c r="H312" i="2" l="1"/>
  <c r="I312" i="2" s="1"/>
  <c r="K312" i="2" s="1"/>
  <c r="L312" i="2" s="1"/>
  <c r="G313" i="2" s="1"/>
  <c r="H313" i="2" l="1"/>
  <c r="I313" i="2" s="1"/>
  <c r="K313" i="2" s="1"/>
  <c r="L313" i="2" l="1"/>
  <c r="G314" i="2" s="1"/>
  <c r="H314" i="2"/>
  <c r="I314" i="2" l="1"/>
  <c r="K314" i="2" s="1"/>
  <c r="H315" i="2" l="1"/>
  <c r="L314" i="2"/>
  <c r="G315" i="2" s="1"/>
  <c r="I315" i="2" s="1"/>
  <c r="K315" i="2" s="1"/>
  <c r="L315" i="2" l="1"/>
  <c r="G316" i="2" s="1"/>
  <c r="H316" i="2"/>
  <c r="I316" i="2" l="1"/>
  <c r="K316" i="2" s="1"/>
  <c r="L316" i="2" l="1"/>
  <c r="G317" i="2" s="1"/>
  <c r="H317" i="2"/>
  <c r="I317" i="2" l="1"/>
  <c r="K317" i="2" s="1"/>
  <c r="L317" i="2" s="1"/>
  <c r="G318" i="2" s="1"/>
  <c r="H318" i="2" l="1"/>
  <c r="I318" i="2" s="1"/>
  <c r="K318" i="2" s="1"/>
  <c r="H319" i="2" l="1"/>
  <c r="L318" i="2"/>
  <c r="G319" i="2" s="1"/>
  <c r="I319" i="2" l="1"/>
  <c r="K319" i="2" s="1"/>
  <c r="H320" i="2" s="1"/>
  <c r="L319" i="2" l="1"/>
  <c r="G320" i="2" s="1"/>
  <c r="I320" i="2" s="1"/>
  <c r="K320" i="2" s="1"/>
  <c r="H321" i="2" s="1"/>
  <c r="L320" i="2" l="1"/>
  <c r="G321" i="2" s="1"/>
  <c r="I321" i="2" s="1"/>
  <c r="K321" i="2" s="1"/>
  <c r="L321" i="2" s="1"/>
  <c r="G322" i="2" s="1"/>
  <c r="H322" i="2" l="1"/>
  <c r="I322" i="2" s="1"/>
  <c r="K322" i="2" s="1"/>
  <c r="L322" i="2" s="1"/>
  <c r="G323" i="2" s="1"/>
  <c r="H323" i="2" l="1"/>
  <c r="I323" i="2" s="1"/>
  <c r="K323" i="2" s="1"/>
  <c r="L323" i="2" s="1"/>
  <c r="G324" i="2" s="1"/>
  <c r="H324" i="2" l="1"/>
  <c r="I324" i="2" s="1"/>
  <c r="K324" i="2" s="1"/>
  <c r="H325" i="2" s="1"/>
  <c r="L324" i="2" l="1"/>
  <c r="G325" i="2" s="1"/>
  <c r="I325" i="2" s="1"/>
  <c r="K325" i="2" s="1"/>
  <c r="L325" i="2" s="1"/>
  <c r="G326" i="2" s="1"/>
  <c r="H326" i="2" l="1"/>
  <c r="I326" i="2" s="1"/>
  <c r="K326" i="2" s="1"/>
  <c r="H327" i="2" s="1"/>
  <c r="L326" i="2" l="1"/>
  <c r="G327" i="2" s="1"/>
  <c r="I327" i="2" s="1"/>
  <c r="K327" i="2" s="1"/>
  <c r="H328" i="2" l="1"/>
  <c r="L327" i="2"/>
  <c r="G328" i="2" s="1"/>
  <c r="I328" i="2" s="1"/>
  <c r="K328" i="2" s="1"/>
  <c r="L328" i="2" s="1"/>
  <c r="G329" i="2" s="1"/>
  <c r="H329" i="2" l="1"/>
  <c r="I329" i="2" s="1"/>
  <c r="K329" i="2" s="1"/>
  <c r="H330" i="2" l="1"/>
  <c r="L329" i="2"/>
  <c r="G330" i="2" s="1"/>
  <c r="I330" i="2" l="1"/>
  <c r="K330" i="2" s="1"/>
  <c r="H331" i="2" s="1"/>
  <c r="L330" i="2" l="1"/>
  <c r="G331" i="2" s="1"/>
  <c r="I331" i="2" s="1"/>
  <c r="K331" i="2" s="1"/>
  <c r="H332" i="2" l="1"/>
  <c r="L331" i="2"/>
  <c r="G332" i="2" s="1"/>
  <c r="I332" i="2" s="1"/>
  <c r="K332" i="2" s="1"/>
  <c r="H333" i="2" l="1"/>
  <c r="L332" i="2"/>
  <c r="G333" i="2" s="1"/>
  <c r="I333" i="2" s="1"/>
  <c r="K333" i="2" s="1"/>
  <c r="H334" i="2" l="1"/>
  <c r="L333" i="2"/>
  <c r="G334" i="2" s="1"/>
  <c r="I334" i="2" l="1"/>
  <c r="K334" i="2" s="1"/>
  <c r="H335" i="2" l="1"/>
  <c r="L334" i="2"/>
  <c r="G335" i="2" s="1"/>
  <c r="I335" i="2" l="1"/>
  <c r="K335" i="2" s="1"/>
  <c r="H336" i="2" l="1"/>
  <c r="L335" i="2"/>
  <c r="G336" i="2" s="1"/>
  <c r="I336" i="2" l="1"/>
  <c r="K336" i="2" s="1"/>
  <c r="H337" i="2" l="1"/>
  <c r="L336" i="2"/>
  <c r="G337" i="2" s="1"/>
  <c r="I337" i="2" s="1"/>
  <c r="K337" i="2" s="1"/>
  <c r="H338" i="2" l="1"/>
  <c r="L337" i="2"/>
  <c r="G338" i="2" s="1"/>
  <c r="I338" i="2" l="1"/>
  <c r="K338" i="2" s="1"/>
  <c r="L338" i="2" l="1"/>
  <c r="G339" i="2" s="1"/>
  <c r="H339" i="2"/>
  <c r="I339" i="2" l="1"/>
  <c r="K339" i="2" s="1"/>
  <c r="H340" i="2" s="1"/>
  <c r="L339" i="2" l="1"/>
  <c r="G340" i="2" s="1"/>
  <c r="I340" i="2" s="1"/>
  <c r="K340" i="2" s="1"/>
  <c r="H341" i="2" s="1"/>
  <c r="L340" i="2" l="1"/>
  <c r="G341" i="2" s="1"/>
  <c r="I341" i="2" s="1"/>
  <c r="K341" i="2" s="1"/>
  <c r="H342" i="2" s="1"/>
  <c r="L341" i="2" l="1"/>
  <c r="G342" i="2" s="1"/>
  <c r="I342" i="2" s="1"/>
  <c r="K342" i="2" s="1"/>
  <c r="L342" i="2" l="1"/>
  <c r="G343" i="2" s="1"/>
  <c r="H343" i="2"/>
  <c r="I343" i="2" l="1"/>
  <c r="K343" i="2" s="1"/>
  <c r="L343" i="2" l="1"/>
  <c r="G344" i="2" s="1"/>
  <c r="H344" i="2"/>
  <c r="I344" i="2" l="1"/>
  <c r="K344" i="2" s="1"/>
  <c r="L344" i="2" s="1"/>
  <c r="G345" i="2" s="1"/>
  <c r="H345" i="2" l="1"/>
  <c r="I345" i="2" s="1"/>
  <c r="K345" i="2" s="1"/>
  <c r="H346" i="2" l="1"/>
  <c r="L345" i="2"/>
  <c r="G346" i="2" s="1"/>
  <c r="I346" i="2" l="1"/>
  <c r="K346" i="2" s="1"/>
  <c r="H347" i="2" l="1"/>
  <c r="L346" i="2"/>
  <c r="G347" i="2" s="1"/>
  <c r="I347" i="2" l="1"/>
  <c r="K347" i="2" s="1"/>
  <c r="L347" i="2" l="1"/>
  <c r="G348" i="2" s="1"/>
  <c r="H348" i="2"/>
  <c r="I348" i="2" l="1"/>
  <c r="K348" i="2" s="1"/>
  <c r="L348" i="2" s="1"/>
  <c r="G349" i="2" s="1"/>
  <c r="H349" i="2" l="1"/>
  <c r="I349" i="2" s="1"/>
  <c r="K349" i="2" s="1"/>
  <c r="H350" i="2" l="1"/>
  <c r="L349" i="2"/>
  <c r="G350" i="2" s="1"/>
  <c r="I350" i="2" s="1"/>
  <c r="K350" i="2" s="1"/>
  <c r="L350" i="2" s="1"/>
  <c r="G351" i="2" s="1"/>
  <c r="H351" i="2" l="1"/>
  <c r="I351" i="2" s="1"/>
  <c r="K351" i="2" s="1"/>
  <c r="L351" i="2" s="1"/>
  <c r="G352" i="2" s="1"/>
  <c r="H352" i="2" l="1"/>
  <c r="I352" i="2" s="1"/>
  <c r="K352" i="2" s="1"/>
  <c r="H353" i="2" l="1"/>
  <c r="L352" i="2"/>
  <c r="G353" i="2" s="1"/>
  <c r="I353" i="2" l="1"/>
  <c r="K353" i="2" s="1"/>
  <c r="L353" i="2" l="1"/>
  <c r="G354" i="2" s="1"/>
  <c r="H354" i="2"/>
  <c r="I354" i="2" l="1"/>
  <c r="K354" i="2" s="1"/>
  <c r="L354" i="2" s="1"/>
  <c r="G355" i="2" s="1"/>
  <c r="H355" i="2" l="1"/>
  <c r="I355" i="2" s="1"/>
  <c r="K355" i="2" s="1"/>
  <c r="L355" i="2" l="1"/>
  <c r="G356" i="2" s="1"/>
  <c r="I356" i="2" s="1"/>
  <c r="K356" i="2" s="1"/>
  <c r="H356" i="2"/>
  <c r="H357" i="2" l="1"/>
  <c r="L356" i="2"/>
  <c r="G357" i="2" s="1"/>
  <c r="I357" i="2" l="1"/>
  <c r="K357" i="2" s="1"/>
  <c r="L357" i="2" l="1"/>
  <c r="G358" i="2" s="1"/>
  <c r="H358" i="2"/>
  <c r="I358" i="2" l="1"/>
  <c r="K358" i="2" s="1"/>
  <c r="H359" i="2" s="1"/>
  <c r="L358" i="2" l="1"/>
  <c r="G359" i="2" s="1"/>
  <c r="I359" i="2" s="1"/>
  <c r="K359" i="2" s="1"/>
  <c r="L359" i="2" l="1"/>
  <c r="G360" i="2" s="1"/>
  <c r="H360" i="2"/>
  <c r="I360" i="2" l="1"/>
  <c r="K360" i="2" s="1"/>
  <c r="L360" i="2" l="1"/>
  <c r="G361" i="2" s="1"/>
  <c r="H361" i="2"/>
  <c r="I361" i="2" l="1"/>
  <c r="K361" i="2" s="1"/>
  <c r="L361" i="2" s="1"/>
  <c r="G362" i="2" s="1"/>
  <c r="H362" i="2" l="1"/>
  <c r="I362" i="2" s="1"/>
  <c r="K362" i="2" s="1"/>
  <c r="L362" i="2" s="1"/>
  <c r="G363" i="2" s="1"/>
  <c r="H363" i="2" l="1"/>
  <c r="I363" i="2" s="1"/>
  <c r="K363" i="2" s="1"/>
  <c r="H364" i="2" s="1"/>
  <c r="L363" i="2" l="1"/>
  <c r="G364" i="2" s="1"/>
  <c r="I364" i="2" s="1"/>
  <c r="K364" i="2" s="1"/>
  <c r="H365" i="2" l="1"/>
  <c r="L364" i="2"/>
  <c r="G365" i="2" s="1"/>
  <c r="I365" i="2" l="1"/>
  <c r="K365" i="2" s="1"/>
  <c r="H366" i="2" l="1"/>
  <c r="L365" i="2"/>
  <c r="G366" i="2" s="1"/>
  <c r="I366" i="2" s="1"/>
  <c r="K366" i="2" s="1"/>
  <c r="L366" i="2" l="1"/>
  <c r="G367" i="2" s="1"/>
  <c r="H367" i="2"/>
  <c r="H370" i="2" s="1"/>
  <c r="I367" i="2" l="1"/>
  <c r="I370" i="2" l="1"/>
  <c r="J370" i="2" s="1"/>
  <c r="K367" i="2"/>
  <c r="L367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Jennifer Beadles</author>
    <author>Stefan</author>
  </authors>
  <commentList>
    <comment ref="B7" authorId="0" shapeId="0" xr:uid="{CEFD87F3-A7E2-4FE2-BA4C-B8F6EED3ABB3}">
      <text>
        <r>
          <rPr>
            <sz val="9"/>
            <color indexed="81"/>
            <rFont val="Tahoma"/>
            <family val="2"/>
          </rPr>
          <t>All formulas are based around the suggested offer price.</t>
        </r>
      </text>
    </comment>
    <comment ref="B8" authorId="0" shapeId="0" xr:uid="{2F1B668C-0BE8-480D-ABF4-A3AC17C5BE48}">
      <text>
        <r>
          <rPr>
            <sz val="9"/>
            <color indexed="81"/>
            <rFont val="Tahoma"/>
            <family val="2"/>
          </rPr>
          <t>This is for estimated up front renovations to get the property rent ready</t>
        </r>
      </text>
    </comment>
    <comment ref="B10" authorId="0" shapeId="0" xr:uid="{55398AA7-301B-4EAA-AF1E-B3853A767C3B}">
      <text>
        <r>
          <rPr>
            <sz val="9"/>
            <color indexed="81"/>
            <rFont val="Tahoma"/>
            <family val="2"/>
          </rPr>
          <t xml:space="preserve">Any amount less than 20% down for a single family home or 25% down for a 2-4 unit property will require PMI insurance
</t>
        </r>
      </text>
    </comment>
    <comment ref="B13" authorId="0" shapeId="0" xr:uid="{3AB862E0-964F-49EB-A81F-C21F4C2FE210}">
      <text>
        <r>
          <rPr>
            <sz val="9"/>
            <color indexed="81"/>
            <rFont val="Tahoma"/>
            <family val="2"/>
          </rPr>
          <t xml:space="preserve">Typically 2-4% of the loan amount
</t>
        </r>
      </text>
    </comment>
    <comment ref="B15" authorId="0" shapeId="0" xr:uid="{B7825201-A6A5-4E5C-8327-D0BA10ED3C64}">
      <text>
        <r>
          <rPr>
            <sz val="9"/>
            <color indexed="81"/>
            <rFont val="Tahoma"/>
            <family val="2"/>
          </rPr>
          <t xml:space="preserve">This refers to inspection fees when buying the property
</t>
        </r>
      </text>
    </comment>
    <comment ref="B18" authorId="0" shapeId="0" xr:uid="{F7E815B4-B065-4522-ACB4-D68160D94246}">
      <text>
        <r>
          <rPr>
            <sz val="9"/>
            <color indexed="81"/>
            <rFont val="Tahoma"/>
            <family val="2"/>
          </rPr>
          <t xml:space="preserve">Refers to rents coming in from other rooms or units exclusing the room or unit buyer is occupying
</t>
        </r>
      </text>
    </comment>
    <comment ref="B26" authorId="1" shapeId="0" xr:uid="{B2A9BD45-2C01-406D-A32D-05E041679747}">
      <text>
        <r>
          <rPr>
            <sz val="9"/>
            <color indexed="81"/>
            <rFont val="Tahoma"/>
            <family val="2"/>
          </rPr>
          <t>Private mortgage insurance is required when putting down less than 20% on single family or 25% on 2-4 units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27" authorId="0" shapeId="0" xr:uid="{778B0CCC-340F-439A-91A5-AA9DC786BF3D}">
      <text>
        <r>
          <rPr>
            <sz val="9"/>
            <color indexed="81"/>
            <rFont val="Tahoma"/>
            <family val="2"/>
          </rPr>
          <t xml:space="preserve">If applicable. If self-managing leave at zero
</t>
        </r>
      </text>
    </comment>
    <comment ref="B31" authorId="0" shapeId="0" xr:uid="{91664058-9382-47BF-A25B-C45544A46FDD}">
      <text>
        <r>
          <rPr>
            <sz val="9"/>
            <color indexed="81"/>
            <rFont val="Tahoma"/>
            <family val="2"/>
          </rPr>
          <t xml:space="preserve">This is the new, total monthly housing payment. A negative number means money in your pocket every month.
</t>
        </r>
      </text>
    </comment>
  </commentList>
</comments>
</file>

<file path=xl/sharedStrings.xml><?xml version="1.0" encoding="utf-8"?>
<sst xmlns="http://schemas.openxmlformats.org/spreadsheetml/2006/main" count="110" uniqueCount="101">
  <si>
    <t>Mortgage Calculator</t>
  </si>
  <si>
    <t>Loan Amount</t>
  </si>
  <si>
    <t>Annual Interest Rate</t>
  </si>
  <si>
    <t>Loan Amount $</t>
  </si>
  <si>
    <t>Life Loan (in years)</t>
  </si>
  <si>
    <t>Number of Payments per year</t>
  </si>
  <si>
    <t>Total Number of Payments</t>
  </si>
  <si>
    <t>Payment per Period($)</t>
  </si>
  <si>
    <t>Sum of Payments (Total Cost of Loan)</t>
  </si>
  <si>
    <t>Interest Cost</t>
  </si>
  <si>
    <t>Property Information</t>
  </si>
  <si>
    <t>Other Income</t>
  </si>
  <si>
    <t>Insurance</t>
  </si>
  <si>
    <t>Property Management</t>
  </si>
  <si>
    <t>Vacancy Rate</t>
  </si>
  <si>
    <t>Down Payment</t>
  </si>
  <si>
    <t>Interest Rate</t>
  </si>
  <si>
    <t>Total Initial Investment</t>
  </si>
  <si>
    <t>Payment Schedule</t>
  </si>
  <si>
    <t>Date</t>
  </si>
  <si>
    <t>Interest</t>
  </si>
  <si>
    <t>Principle</t>
  </si>
  <si>
    <t>Extra Payment</t>
  </si>
  <si>
    <t>Loan</t>
  </si>
  <si>
    <t>Appreciation in First Year</t>
  </si>
  <si>
    <t>Monthly Cash Flow</t>
  </si>
  <si>
    <t>Loan starting value:</t>
  </si>
  <si>
    <t>(This line is just a double check for values calculated in cells B10 and B11)</t>
  </si>
  <si>
    <t>Payment Number</t>
  </si>
  <si>
    <t>Payment Amount</t>
  </si>
  <si>
    <t>ENTER DATE</t>
  </si>
  <si>
    <t>Mortgage Calculator Worksheet</t>
  </si>
  <si>
    <t>Revised column E to automatically enter dates down through the payment schedule</t>
  </si>
  <si>
    <t>Eliminated the 361st payment by revising the first line (Line 0) to show original loan amount since loans are collected on the previous month, not in advance.</t>
  </si>
  <si>
    <t>Added Revisions worksheet.</t>
  </si>
  <si>
    <t>Property Worksheet</t>
  </si>
  <si>
    <t>instead of one line for maintenance [which I include as capex] add line for capex and change both to calculate a percentage of Gross Operating Monthly Income.</t>
  </si>
  <si>
    <t>Enter Percentage value for each of CapEx and Maintenance and spreadsheet calculates Yearly dollar amounts for each</t>
  </si>
  <si>
    <t>Added calculation for Annual NOI Cell D9 &amp; E9.</t>
  </si>
  <si>
    <t>Various wording changes to add clarity</t>
  </si>
  <si>
    <t>Rev B 12 Jan 2020</t>
  </si>
  <si>
    <t>Property Taxes</t>
  </si>
  <si>
    <t>Annual Loan Payments</t>
  </si>
  <si>
    <t xml:space="preserve">Rev C 1 Oct 2021 </t>
  </si>
  <si>
    <t xml:space="preserve">Property Analysis </t>
  </si>
  <si>
    <t>Added DSCR (Debt Service Coverage Ratio)</t>
  </si>
  <si>
    <t>Current and Potential Rent added</t>
  </si>
  <si>
    <t>Asking Price</t>
  </si>
  <si>
    <t>Suggested Offer Price</t>
  </si>
  <si>
    <t>Monthly Expenses (if applicable)</t>
  </si>
  <si>
    <t>HOA Dues</t>
  </si>
  <si>
    <t>Property Address:</t>
  </si>
  <si>
    <t>123 Main St USA</t>
  </si>
  <si>
    <t>Gross Annual Operating Expenses</t>
  </si>
  <si>
    <t>Net Operating Income</t>
  </si>
  <si>
    <t>Annual Cash Flow</t>
  </si>
  <si>
    <t>Principal Reduction</t>
  </si>
  <si>
    <t>Appreciation</t>
  </si>
  <si>
    <t>Return on Investment - Year 1</t>
  </si>
  <si>
    <t>Cash on Cash Return</t>
  </si>
  <si>
    <t>Gross Operating Income (Monthly)</t>
  </si>
  <si>
    <t>Landlord Paid Utilities</t>
  </si>
  <si>
    <t>Annual Expenses</t>
  </si>
  <si>
    <t xml:space="preserve">Annual CapEx Budget </t>
  </si>
  <si>
    <t xml:space="preserve">Repairs &amp; Maintanance Budget </t>
  </si>
  <si>
    <t>Debt Service Coverage Ratio</t>
  </si>
  <si>
    <t>Principal Reduction In First Year</t>
  </si>
  <si>
    <t>Total ROI</t>
  </si>
  <si>
    <t>Yes</t>
  </si>
  <si>
    <t xml:space="preserve">No </t>
  </si>
  <si>
    <t>Purchase Closing Costs</t>
  </si>
  <si>
    <t>Proforma Capitalization Rate</t>
  </si>
  <si>
    <t>Renovation Costs*</t>
  </si>
  <si>
    <t>Loan Term</t>
  </si>
  <si>
    <t>Inspection fees</t>
  </si>
  <si>
    <t>Lease Up Fees</t>
  </si>
  <si>
    <t>Owner Occupying Financials</t>
  </si>
  <si>
    <t>Financial Analysis</t>
  </si>
  <si>
    <t>After Move-Out Analysis</t>
  </si>
  <si>
    <t>Monthly Rental Income</t>
  </si>
  <si>
    <t>Monthly Gross Operating Income</t>
  </si>
  <si>
    <t>Monthly PI Payment</t>
  </si>
  <si>
    <t>CapEx Budget</t>
  </si>
  <si>
    <t>Repairs &amp; Maintenance Budget</t>
  </si>
  <si>
    <t>Gross Monthly Operating Expenses</t>
  </si>
  <si>
    <t>After Move-Out Rental Income</t>
  </si>
  <si>
    <t>Unit 1</t>
  </si>
  <si>
    <t>Unit 2</t>
  </si>
  <si>
    <t>Unit 3</t>
  </si>
  <si>
    <t>Unit 4</t>
  </si>
  <si>
    <t>Total</t>
  </si>
  <si>
    <t xml:space="preserve">Total </t>
  </si>
  <si>
    <t>Current</t>
  </si>
  <si>
    <t>Annual Property Taxes</t>
  </si>
  <si>
    <t>Annual Insurance</t>
  </si>
  <si>
    <t>PMI If Applicable</t>
  </si>
  <si>
    <t xml:space="preserve">Current Rents </t>
  </si>
  <si>
    <t xml:space="preserve">Proforma Rents </t>
  </si>
  <si>
    <t>Proforma</t>
  </si>
  <si>
    <t>House Hack</t>
  </si>
  <si>
    <t>Rental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</si>
</sst>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0.0%"/>
    <numFmt numFmtId="166" formatCode="_(&quot;$&quot;* #,##0_);_(&quot;$&quot;* \(#,##0\);_(&quot;$&quot;* &quot;-&quot;??_);_(@_)"/>
  </numFmts>
  <fonts count="2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20"/>
      <color indexed="8"/>
      <name val="Calibri"/>
      <family val="2"/>
    </font>
    <font>
      <sz val="22"/>
      <color indexed="8"/>
      <name val="Calibri"/>
      <family val="2"/>
    </font>
    <font>
      <u/>
      <sz val="11"/>
      <color indexed="8"/>
      <name val="Calibri"/>
      <family val="2"/>
    </font>
    <font>
      <sz val="8"/>
      <name val="Calibri"/>
      <family val="2"/>
    </font>
    <font>
      <sz val="11"/>
      <color indexed="8"/>
      <name val="Cambria"/>
      <family val="1"/>
    </font>
    <font>
      <sz val="11"/>
      <name val="Cambria"/>
      <family val="1"/>
    </font>
    <font>
      <b/>
      <u val="double"/>
      <sz val="11"/>
      <color indexed="8"/>
      <name val="Cambria"/>
      <family val="1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mbria"/>
      <family val="1"/>
    </font>
    <font>
      <b/>
      <sz val="14"/>
      <color theme="0"/>
      <name val="Cambria"/>
      <family val="1"/>
    </font>
    <font>
      <sz val="9"/>
      <color rgb="FFFF0000"/>
      <name val="Cambria"/>
      <family val="1"/>
    </font>
    <font>
      <sz val="9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indexed="8"/>
      <name val="Cambria"/>
      <family val="1"/>
    </font>
    <font>
      <b/>
      <sz val="11"/>
      <color indexed="8"/>
      <name val="Cambria"/>
      <family val="1"/>
    </font>
    <font>
      <sz val="14"/>
      <color indexed="8"/>
      <name val="Cambria"/>
      <family val="1"/>
    </font>
    <font>
      <b/>
      <sz val="11"/>
      <color rgb="FF000000"/>
      <name val="Cambria"/>
      <family val="1"/>
    </font>
    <font>
      <b/>
      <sz val="11"/>
      <color theme="1"/>
      <name val="Cambria"/>
      <family val="1"/>
    </font>
    <font>
      <sz val="11"/>
      <color theme="0"/>
      <name val="Calibri"/>
      <family val="2"/>
      <scheme val="minor"/>
    </font>
    <font>
      <b/>
      <sz val="11"/>
      <name val="Cambria"/>
      <family val="1"/>
    </font>
    <font>
      <sz val="10"/>
      <name val="Cambria"/>
      <family val="1"/>
    </font>
    <font>
      <sz val="11"/>
      <color rgb="FF002A4D"/>
      <name val="Calibri"/>
      <family val="2"/>
      <scheme val="minor"/>
    </font>
    <font>
      <sz val="9"/>
      <color indexed="81"/>
      <name val="Tahoma"/>
      <charset val="1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A5A5A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2A4D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double">
        <color rgb="FF3F3F3F"/>
      </top>
      <bottom style="thin">
        <color indexed="64"/>
      </bottom>
      <diagonal/>
    </border>
    <border>
      <left/>
      <right style="thin">
        <color indexed="64"/>
      </right>
      <top style="double">
        <color rgb="FF3F3F3F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rgb="FF3F3F3F"/>
      </right>
      <top/>
      <bottom/>
      <diagonal/>
    </border>
    <border>
      <left style="double">
        <color rgb="FF3F3F3F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1" fillId="4" borderId="14" applyNumberFormat="0" applyAlignment="0" applyProtection="0"/>
    <xf numFmtId="44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9" fontId="10" fillId="0" borderId="0" applyFont="0" applyFill="0" applyBorder="0" applyAlignment="0" applyProtection="0"/>
  </cellStyleXfs>
  <cellXfs count="161">
    <xf numFmtId="0" fontId="0" fillId="0" borderId="0" xfId="0"/>
    <xf numFmtId="44" fontId="0" fillId="0" borderId="0" xfId="0" applyNumberFormat="1"/>
    <xf numFmtId="8" fontId="0" fillId="0" borderId="0" xfId="0" applyNumberFormat="1"/>
    <xf numFmtId="14" fontId="0" fillId="0" borderId="0" xfId="0" applyNumberFormat="1"/>
    <xf numFmtId="14" fontId="5" fillId="0" borderId="0" xfId="0" applyNumberFormat="1" applyFont="1"/>
    <xf numFmtId="164" fontId="0" fillId="0" borderId="0" xfId="0" applyNumberForma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14" fontId="5" fillId="0" borderId="4" xfId="0" applyNumberFormat="1" applyFont="1" applyBorder="1"/>
    <xf numFmtId="0" fontId="0" fillId="0" borderId="5" xfId="0" applyBorder="1"/>
    <xf numFmtId="164" fontId="0" fillId="0" borderId="5" xfId="0" applyNumberFormat="1" applyBorder="1"/>
    <xf numFmtId="44" fontId="0" fillId="0" borderId="5" xfId="0" applyNumberFormat="1" applyBorder="1"/>
    <xf numFmtId="44" fontId="0" fillId="0" borderId="6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44" fontId="0" fillId="2" borderId="7" xfId="0" applyNumberFormat="1" applyFill="1" applyBorder="1"/>
    <xf numFmtId="0" fontId="0" fillId="0" borderId="0" xfId="0" applyFill="1"/>
    <xf numFmtId="0" fontId="2" fillId="0" borderId="2" xfId="0" applyFont="1" applyBorder="1" applyAlignment="1">
      <alignment wrapText="1"/>
    </xf>
    <xf numFmtId="164" fontId="2" fillId="0" borderId="2" xfId="0" applyNumberFormat="1" applyFont="1" applyBorder="1" applyAlignment="1">
      <alignment wrapText="1"/>
    </xf>
    <xf numFmtId="14" fontId="0" fillId="3" borderId="8" xfId="0" applyNumberFormat="1" applyFill="1" applyBorder="1"/>
    <xf numFmtId="0" fontId="0" fillId="0" borderId="0" xfId="0" applyAlignment="1">
      <alignment wrapText="1"/>
    </xf>
    <xf numFmtId="0" fontId="0" fillId="0" borderId="0" xfId="0" applyProtection="1">
      <protection locked="0"/>
    </xf>
    <xf numFmtId="0" fontId="0" fillId="0" borderId="0" xfId="0" applyFill="1" applyProtection="1">
      <protection locked="0"/>
    </xf>
    <xf numFmtId="44" fontId="0" fillId="0" borderId="0" xfId="0" applyNumberFormat="1" applyFill="1" applyProtection="1">
      <protection locked="0"/>
    </xf>
    <xf numFmtId="0" fontId="0" fillId="0" borderId="0" xfId="0" applyFill="1" applyAlignment="1">
      <alignment wrapText="1"/>
    </xf>
    <xf numFmtId="0" fontId="12" fillId="0" borderId="0" xfId="3" applyProtection="1">
      <protection locked="0"/>
    </xf>
    <xf numFmtId="0" fontId="13" fillId="0" borderId="0" xfId="0" applyFont="1" applyProtection="1">
      <protection locked="0"/>
    </xf>
    <xf numFmtId="0" fontId="13" fillId="0" borderId="9" xfId="0" applyFont="1" applyBorder="1" applyProtection="1">
      <protection locked="0"/>
    </xf>
    <xf numFmtId="0" fontId="8" fillId="0" borderId="9" xfId="0" applyFont="1" applyBorder="1" applyProtection="1">
      <protection locked="0"/>
    </xf>
    <xf numFmtId="165" fontId="13" fillId="0" borderId="0" xfId="0" applyNumberFormat="1" applyFont="1" applyFill="1" applyAlignment="1" applyProtection="1">
      <alignment horizontal="center"/>
      <protection locked="0"/>
    </xf>
    <xf numFmtId="0" fontId="13" fillId="0" borderId="0" xfId="0" applyFont="1" applyFill="1" applyBorder="1" applyProtection="1">
      <protection locked="0"/>
    </xf>
    <xf numFmtId="0" fontId="15" fillId="6" borderId="0" xfId="0" applyFont="1" applyFill="1" applyProtection="1">
      <protection locked="0"/>
    </xf>
    <xf numFmtId="0" fontId="16" fillId="6" borderId="0" xfId="0" applyFont="1" applyFill="1" applyProtection="1">
      <protection locked="0"/>
    </xf>
    <xf numFmtId="0" fontId="16" fillId="0" borderId="0" xfId="0" applyFont="1" applyProtection="1">
      <protection locked="0"/>
    </xf>
    <xf numFmtId="0" fontId="15" fillId="0" borderId="0" xfId="0" applyFont="1"/>
    <xf numFmtId="0" fontId="16" fillId="0" borderId="0" xfId="0" applyFont="1"/>
    <xf numFmtId="0" fontId="15" fillId="0" borderId="0" xfId="0" applyFont="1" applyProtection="1">
      <protection locked="0"/>
    </xf>
    <xf numFmtId="0" fontId="13" fillId="0" borderId="0" xfId="0" applyFont="1" applyBorder="1" applyProtection="1">
      <protection locked="0"/>
    </xf>
    <xf numFmtId="0" fontId="13" fillId="0" borderId="0" xfId="0" applyFont="1" applyFill="1" applyProtection="1">
      <protection locked="0"/>
    </xf>
    <xf numFmtId="0" fontId="8" fillId="0" borderId="0" xfId="0" applyFont="1" applyFill="1" applyProtection="1">
      <protection locked="0"/>
    </xf>
    <xf numFmtId="0" fontId="8" fillId="0" borderId="0" xfId="0" applyFont="1" applyFill="1" applyAlignment="1" applyProtection="1">
      <alignment horizontal="center"/>
      <protection locked="0"/>
    </xf>
    <xf numFmtId="165" fontId="8" fillId="0" borderId="0" xfId="0" applyNumberFormat="1" applyFont="1" applyFill="1" applyProtection="1">
      <protection locked="0"/>
    </xf>
    <xf numFmtId="0" fontId="13" fillId="0" borderId="20" xfId="0" applyFont="1" applyBorder="1" applyProtection="1">
      <protection locked="0"/>
    </xf>
    <xf numFmtId="0" fontId="0" fillId="0" borderId="0" xfId="0" applyBorder="1" applyProtection="1">
      <protection locked="0"/>
    </xf>
    <xf numFmtId="10" fontId="0" fillId="0" borderId="0" xfId="0" applyNumberFormat="1"/>
    <xf numFmtId="0" fontId="13" fillId="0" borderId="0" xfId="0" applyFont="1" applyAlignment="1" applyProtection="1">
      <alignment horizontal="center" vertical="top" wrapText="1"/>
      <protection locked="0"/>
    </xf>
    <xf numFmtId="0" fontId="8" fillId="0" borderId="11" xfId="0" applyFont="1" applyBorder="1" applyAlignment="1" applyProtection="1">
      <protection locked="0"/>
    </xf>
    <xf numFmtId="0" fontId="8" fillId="0" borderId="12" xfId="0" applyFont="1" applyBorder="1" applyAlignment="1" applyProtection="1">
      <protection locked="0"/>
    </xf>
    <xf numFmtId="166" fontId="8" fillId="5" borderId="9" xfId="2" applyNumberFormat="1" applyFont="1" applyFill="1" applyBorder="1" applyProtection="1">
      <protection locked="0"/>
    </xf>
    <xf numFmtId="0" fontId="7" fillId="0" borderId="11" xfId="0" applyFont="1" applyBorder="1" applyAlignment="1" applyProtection="1">
      <protection locked="0"/>
    </xf>
    <xf numFmtId="44" fontId="13" fillId="5" borderId="9" xfId="2" applyFont="1" applyFill="1" applyBorder="1" applyAlignment="1" applyProtection="1">
      <alignment horizontal="left"/>
      <protection locked="0"/>
    </xf>
    <xf numFmtId="1" fontId="0" fillId="0" borderId="0" xfId="0" applyNumberFormat="1"/>
    <xf numFmtId="0" fontId="8" fillId="0" borderId="11" xfId="0" applyFont="1" applyBorder="1" applyAlignment="1" applyProtection="1">
      <alignment horizontal="left"/>
      <protection locked="0"/>
    </xf>
    <xf numFmtId="0" fontId="8" fillId="0" borderId="12" xfId="0" applyFont="1" applyBorder="1" applyAlignment="1" applyProtection="1">
      <alignment horizontal="left"/>
      <protection locked="0"/>
    </xf>
    <xf numFmtId="0" fontId="8" fillId="0" borderId="9" xfId="0" applyFont="1" applyBorder="1" applyAlignment="1" applyProtection="1">
      <alignment horizontal="left"/>
      <protection locked="0"/>
    </xf>
    <xf numFmtId="0" fontId="13" fillId="0" borderId="9" xfId="0" applyFont="1" applyBorder="1" applyAlignment="1" applyProtection="1">
      <alignment horizontal="left"/>
      <protection locked="0"/>
    </xf>
    <xf numFmtId="44" fontId="13" fillId="0" borderId="0" xfId="0" applyNumberFormat="1" applyFont="1" applyFill="1" applyProtection="1">
      <protection locked="0"/>
    </xf>
    <xf numFmtId="166" fontId="7" fillId="5" borderId="9" xfId="2" applyNumberFormat="1" applyFont="1" applyFill="1" applyBorder="1" applyProtection="1">
      <protection locked="0"/>
    </xf>
    <xf numFmtId="166" fontId="8" fillId="5" borderId="9" xfId="2" applyNumberFormat="1" applyFont="1" applyFill="1" applyBorder="1" applyAlignment="1" applyProtection="1">
      <alignment horizontal="center" vertical="center"/>
      <protection locked="0"/>
    </xf>
    <xf numFmtId="166" fontId="8" fillId="5" borderId="9" xfId="2" applyNumberFormat="1" applyFont="1" applyFill="1" applyBorder="1" applyAlignment="1" applyProtection="1">
      <alignment horizontal="left"/>
      <protection locked="0"/>
    </xf>
    <xf numFmtId="166" fontId="13" fillId="0" borderId="9" xfId="2" applyNumberFormat="1" applyFont="1" applyFill="1" applyBorder="1" applyProtection="1">
      <protection locked="0"/>
    </xf>
    <xf numFmtId="166" fontId="13" fillId="5" borderId="9" xfId="2" applyNumberFormat="1" applyFont="1" applyFill="1" applyBorder="1" applyProtection="1">
      <protection locked="0"/>
    </xf>
    <xf numFmtId="166" fontId="19" fillId="6" borderId="9" xfId="0" applyNumberFormat="1" applyFont="1" applyFill="1" applyBorder="1" applyProtection="1">
      <protection locked="0"/>
    </xf>
    <xf numFmtId="166" fontId="13" fillId="0" borderId="9" xfId="2" applyNumberFormat="1" applyFont="1" applyBorder="1" applyAlignment="1" applyProtection="1">
      <alignment vertical="top" wrapText="1"/>
      <protection locked="0"/>
    </xf>
    <xf numFmtId="166" fontId="13" fillId="0" borderId="9" xfId="0" applyNumberFormat="1" applyFont="1" applyBorder="1" applyAlignment="1" applyProtection="1">
      <alignment vertical="top" wrapText="1"/>
      <protection locked="0"/>
    </xf>
    <xf numFmtId="166" fontId="22" fillId="0" borderId="9" xfId="0" applyNumberFormat="1" applyFont="1" applyBorder="1" applyAlignment="1" applyProtection="1">
      <alignment horizontal="center"/>
      <protection locked="0"/>
    </xf>
    <xf numFmtId="166" fontId="22" fillId="0" borderId="9" xfId="0" applyNumberFormat="1" applyFont="1" applyBorder="1" applyAlignment="1" applyProtection="1">
      <alignment horizontal="center" vertical="top" wrapText="1"/>
      <protection locked="0"/>
    </xf>
    <xf numFmtId="166" fontId="13" fillId="0" borderId="9" xfId="2" applyNumberFormat="1" applyFont="1" applyBorder="1" applyAlignment="1" applyProtection="1">
      <alignment horizontal="center" vertical="center"/>
      <protection locked="0"/>
    </xf>
    <xf numFmtId="166" fontId="13" fillId="5" borderId="9" xfId="2" applyNumberFormat="1" applyFont="1" applyFill="1" applyBorder="1" applyAlignment="1" applyProtection="1">
      <alignment horizontal="center"/>
      <protection locked="0"/>
    </xf>
    <xf numFmtId="166" fontId="13" fillId="0" borderId="9" xfId="2" applyNumberFormat="1" applyFont="1" applyFill="1" applyBorder="1" applyAlignment="1" applyProtection="1">
      <alignment horizontal="center"/>
      <protection locked="0"/>
    </xf>
    <xf numFmtId="2" fontId="13" fillId="0" borderId="9" xfId="4" applyNumberFormat="1" applyFont="1" applyBorder="1" applyAlignment="1" applyProtection="1">
      <alignment horizontal="right" vertical="center"/>
      <protection locked="0"/>
    </xf>
    <xf numFmtId="10" fontId="13" fillId="0" borderId="9" xfId="4" applyNumberFormat="1" applyFont="1" applyBorder="1" applyAlignment="1" applyProtection="1">
      <alignment horizontal="right"/>
      <protection locked="0"/>
    </xf>
    <xf numFmtId="0" fontId="23" fillId="0" borderId="0" xfId="0" applyFont="1" applyProtection="1">
      <protection locked="0"/>
    </xf>
    <xf numFmtId="9" fontId="23" fillId="0" borderId="0" xfId="4" applyFont="1" applyProtection="1">
      <protection locked="0"/>
    </xf>
    <xf numFmtId="0" fontId="13" fillId="0" borderId="0" xfId="0" applyFont="1" applyAlignment="1" applyProtection="1">
      <alignment vertical="top" wrapText="1"/>
      <protection locked="0"/>
    </xf>
    <xf numFmtId="166" fontId="8" fillId="0" borderId="9" xfId="2" applyNumberFormat="1" applyFont="1" applyFill="1" applyBorder="1" applyProtection="1">
      <protection locked="0"/>
    </xf>
    <xf numFmtId="1" fontId="8" fillId="5" borderId="9" xfId="2" applyNumberFormat="1" applyFont="1" applyFill="1" applyBorder="1" applyAlignment="1" applyProtection="1">
      <alignment horizontal="center"/>
      <protection locked="0"/>
    </xf>
    <xf numFmtId="0" fontId="8" fillId="0" borderId="9" xfId="1" applyFont="1" applyFill="1" applyBorder="1" applyAlignment="1" applyProtection="1">
      <protection locked="0"/>
    </xf>
    <xf numFmtId="166" fontId="13" fillId="5" borderId="9" xfId="0" applyNumberFormat="1" applyFont="1" applyFill="1" applyBorder="1" applyProtection="1">
      <protection locked="0"/>
    </xf>
    <xf numFmtId="166" fontId="13" fillId="5" borderId="23" xfId="0" applyNumberFormat="1" applyFont="1" applyFill="1" applyBorder="1" applyProtection="1">
      <protection locked="0"/>
    </xf>
    <xf numFmtId="0" fontId="23" fillId="0" borderId="0" xfId="0" applyFont="1"/>
    <xf numFmtId="44" fontId="8" fillId="0" borderId="9" xfId="2" applyFont="1" applyFill="1" applyBorder="1" applyAlignment="1" applyProtection="1">
      <alignment horizontal="center" vertical="center"/>
      <protection locked="0"/>
    </xf>
    <xf numFmtId="44" fontId="13" fillId="0" borderId="9" xfId="2" applyFont="1" applyFill="1" applyBorder="1" applyAlignment="1" applyProtection="1">
      <alignment horizontal="center" vertical="center"/>
      <protection locked="0"/>
    </xf>
    <xf numFmtId="0" fontId="13" fillId="0" borderId="9" xfId="0" applyFont="1" applyBorder="1" applyAlignment="1" applyProtection="1">
      <protection locked="0"/>
    </xf>
    <xf numFmtId="44" fontId="13" fillId="0" borderId="0" xfId="0" applyNumberFormat="1" applyFont="1" applyAlignment="1" applyProtection="1">
      <alignment vertical="top" wrapText="1"/>
      <protection locked="0"/>
    </xf>
    <xf numFmtId="0" fontId="0" fillId="0" borderId="9" xfId="0" applyFill="1" applyBorder="1" applyProtection="1">
      <protection locked="0"/>
    </xf>
    <xf numFmtId="166" fontId="0" fillId="0" borderId="9" xfId="0" applyNumberFormat="1" applyBorder="1" applyProtection="1">
      <protection locked="0"/>
    </xf>
    <xf numFmtId="0" fontId="0" fillId="0" borderId="9" xfId="0" applyBorder="1" applyProtection="1">
      <protection locked="0"/>
    </xf>
    <xf numFmtId="10" fontId="19" fillId="6" borderId="12" xfId="4" applyNumberFormat="1" applyFont="1" applyFill="1" applyBorder="1" applyProtection="1">
      <protection locked="0"/>
    </xf>
    <xf numFmtId="10" fontId="9" fillId="6" borderId="12" xfId="4" applyNumberFormat="1" applyFont="1" applyFill="1" applyBorder="1" applyProtection="1">
      <protection locked="0"/>
    </xf>
    <xf numFmtId="0" fontId="7" fillId="0" borderId="15" xfId="0" applyFont="1" applyBorder="1" applyAlignment="1" applyProtection="1">
      <protection locked="0"/>
    </xf>
    <xf numFmtId="0" fontId="26" fillId="0" borderId="0" xfId="0" applyFont="1" applyProtection="1">
      <protection locked="0"/>
    </xf>
    <xf numFmtId="0" fontId="26" fillId="0" borderId="0" xfId="0" applyFont="1" applyFill="1" applyProtection="1">
      <protection locked="0"/>
    </xf>
    <xf numFmtId="0" fontId="7" fillId="5" borderId="9" xfId="0" applyFont="1" applyFill="1" applyBorder="1" applyAlignment="1" applyProtection="1">
      <alignment horizontal="center"/>
      <protection locked="0"/>
    </xf>
    <xf numFmtId="10" fontId="13" fillId="5" borderId="9" xfId="4" applyNumberFormat="1" applyFont="1" applyFill="1" applyBorder="1" applyAlignment="1" applyProtection="1">
      <alignment horizontal="center"/>
      <protection locked="0"/>
    </xf>
    <xf numFmtId="10" fontId="13" fillId="5" borderId="9" xfId="4" applyNumberFormat="1" applyFont="1" applyFill="1" applyBorder="1" applyProtection="1">
      <protection locked="0"/>
    </xf>
    <xf numFmtId="10" fontId="13" fillId="5" borderId="9" xfId="4" applyNumberFormat="1" applyFont="1" applyFill="1" applyBorder="1" applyAlignment="1" applyProtection="1">
      <alignment horizontal="center" vertical="center" wrapText="1"/>
      <protection locked="0"/>
    </xf>
    <xf numFmtId="0" fontId="13" fillId="0" borderId="11" xfId="0" applyFont="1" applyBorder="1" applyAlignment="1" applyProtection="1">
      <protection locked="0"/>
    </xf>
    <xf numFmtId="165" fontId="13" fillId="5" borderId="9" xfId="4" applyNumberFormat="1" applyFont="1" applyFill="1" applyBorder="1" applyAlignment="1" applyProtection="1">
      <alignment horizontal="center"/>
      <protection locked="0"/>
    </xf>
    <xf numFmtId="9" fontId="13" fillId="5" borderId="9" xfId="4" applyNumberFormat="1" applyFont="1" applyFill="1" applyBorder="1" applyAlignment="1" applyProtection="1">
      <alignment horizontal="center"/>
      <protection locked="0"/>
    </xf>
    <xf numFmtId="9" fontId="7" fillId="5" borderId="9" xfId="4" applyNumberFormat="1" applyFont="1" applyFill="1" applyBorder="1" applyAlignment="1" applyProtection="1">
      <alignment horizontal="center"/>
      <protection locked="0"/>
    </xf>
    <xf numFmtId="9" fontId="25" fillId="5" borderId="9" xfId="4" applyNumberFormat="1" applyFont="1" applyFill="1" applyBorder="1" applyAlignment="1" applyProtection="1">
      <alignment horizontal="center"/>
      <protection locked="0"/>
    </xf>
    <xf numFmtId="9" fontId="8" fillId="5" borderId="9" xfId="4" applyNumberFormat="1" applyFont="1" applyFill="1" applyBorder="1" applyAlignment="1" applyProtection="1">
      <alignment horizontal="center"/>
      <protection locked="0"/>
    </xf>
    <xf numFmtId="0" fontId="8" fillId="5" borderId="9" xfId="0" applyFont="1" applyFill="1" applyBorder="1" applyAlignment="1" applyProtection="1">
      <protection locked="0"/>
    </xf>
    <xf numFmtId="166" fontId="13" fillId="0" borderId="9" xfId="2" applyNumberFormat="1" applyFont="1" applyFill="1" applyBorder="1" applyAlignment="1" applyProtection="1">
      <alignment horizontal="center"/>
    </xf>
    <xf numFmtId="166" fontId="13" fillId="6" borderId="9" xfId="2" applyNumberFormat="1" applyFont="1" applyFill="1" applyBorder="1" applyAlignment="1" applyProtection="1">
      <alignment horizontal="center"/>
    </xf>
    <xf numFmtId="166" fontId="13" fillId="0" borderId="9" xfId="2" applyNumberFormat="1" applyFont="1" applyFill="1" applyBorder="1" applyProtection="1"/>
    <xf numFmtId="166" fontId="13" fillId="0" borderId="10" xfId="2" applyNumberFormat="1" applyFont="1" applyFill="1" applyBorder="1" applyProtection="1"/>
    <xf numFmtId="166" fontId="22" fillId="0" borderId="9" xfId="2" applyNumberFormat="1" applyFont="1" applyBorder="1" applyProtection="1"/>
    <xf numFmtId="166" fontId="13" fillId="6" borderId="9" xfId="2" applyNumberFormat="1" applyFont="1" applyFill="1" applyBorder="1" applyProtection="1"/>
    <xf numFmtId="166" fontId="13" fillId="0" borderId="9" xfId="4" applyNumberFormat="1" applyFont="1" applyFill="1" applyBorder="1" applyProtection="1"/>
    <xf numFmtId="44" fontId="0" fillId="0" borderId="0" xfId="0" applyNumberFormat="1" applyProtection="1">
      <protection locked="0"/>
    </xf>
    <xf numFmtId="0" fontId="14" fillId="8" borderId="18" xfId="0" applyFont="1" applyFill="1" applyBorder="1" applyAlignment="1" applyProtection="1">
      <alignment horizontal="center"/>
      <protection locked="0"/>
    </xf>
    <xf numFmtId="0" fontId="14" fillId="8" borderId="24" xfId="0" applyFont="1" applyFill="1" applyBorder="1" applyAlignment="1" applyProtection="1">
      <alignment horizontal="center"/>
      <protection locked="0"/>
    </xf>
    <xf numFmtId="0" fontId="14" fillId="8" borderId="19" xfId="0" applyFont="1" applyFill="1" applyBorder="1" applyAlignment="1" applyProtection="1">
      <alignment horizontal="center"/>
      <protection locked="0"/>
    </xf>
    <xf numFmtId="0" fontId="14" fillId="8" borderId="22" xfId="1" applyFont="1" applyFill="1" applyBorder="1" applyAlignment="1" applyProtection="1">
      <alignment horizontal="center"/>
      <protection locked="0"/>
    </xf>
    <xf numFmtId="0" fontId="14" fillId="8" borderId="0" xfId="1" applyFont="1" applyFill="1" applyBorder="1" applyAlignment="1" applyProtection="1">
      <alignment horizontal="center"/>
      <protection locked="0"/>
    </xf>
    <xf numFmtId="0" fontId="14" fillId="8" borderId="21" xfId="1" applyFont="1" applyFill="1" applyBorder="1" applyAlignment="1" applyProtection="1">
      <alignment horizontal="center"/>
      <protection locked="0"/>
    </xf>
    <xf numFmtId="0" fontId="13" fillId="0" borderId="11" xfId="0" applyFont="1" applyBorder="1" applyAlignment="1" applyProtection="1">
      <alignment horizontal="center" vertical="top" wrapText="1"/>
      <protection locked="0"/>
    </xf>
    <xf numFmtId="0" fontId="13" fillId="0" borderId="13" xfId="0" applyFont="1" applyBorder="1" applyAlignment="1" applyProtection="1">
      <alignment horizontal="center" vertical="top" wrapText="1"/>
      <protection locked="0"/>
    </xf>
    <xf numFmtId="0" fontId="13" fillId="0" borderId="12" xfId="0" applyFont="1" applyBorder="1" applyAlignment="1" applyProtection="1">
      <alignment horizontal="center" vertical="top" wrapText="1"/>
      <protection locked="0"/>
    </xf>
    <xf numFmtId="0" fontId="18" fillId="0" borderId="9" xfId="0" applyFont="1" applyBorder="1" applyAlignment="1" applyProtection="1">
      <alignment horizontal="left"/>
      <protection locked="0"/>
    </xf>
    <xf numFmtId="0" fontId="20" fillId="0" borderId="9" xfId="0" applyFont="1" applyBorder="1" applyAlignment="1" applyProtection="1">
      <alignment horizontal="left"/>
      <protection locked="0"/>
    </xf>
    <xf numFmtId="0" fontId="14" fillId="8" borderId="9" xfId="1" applyFont="1" applyFill="1" applyBorder="1" applyAlignment="1" applyProtection="1">
      <alignment horizontal="center"/>
      <protection locked="0"/>
    </xf>
    <xf numFmtId="0" fontId="13" fillId="0" borderId="11" xfId="0" applyFont="1" applyBorder="1" applyAlignment="1" applyProtection="1">
      <alignment horizontal="center"/>
      <protection locked="0"/>
    </xf>
    <xf numFmtId="0" fontId="13" fillId="0" borderId="13" xfId="0" applyFont="1" applyBorder="1" applyAlignment="1" applyProtection="1">
      <alignment horizontal="center"/>
      <protection locked="0"/>
    </xf>
    <xf numFmtId="0" fontId="13" fillId="0" borderId="12" xfId="0" applyFont="1" applyBorder="1" applyAlignment="1" applyProtection="1">
      <alignment horizontal="center"/>
      <protection locked="0"/>
    </xf>
    <xf numFmtId="0" fontId="21" fillId="0" borderId="11" xfId="0" applyFont="1" applyBorder="1" applyAlignment="1" applyProtection="1">
      <alignment horizontal="left"/>
      <protection locked="0"/>
    </xf>
    <xf numFmtId="0" fontId="21" fillId="0" borderId="12" xfId="0" applyFont="1" applyBorder="1" applyAlignment="1" applyProtection="1">
      <alignment horizontal="left"/>
      <protection locked="0"/>
    </xf>
    <xf numFmtId="0" fontId="8" fillId="0" borderId="11" xfId="0" applyFont="1" applyBorder="1" applyAlignment="1" applyProtection="1">
      <alignment horizontal="left"/>
      <protection locked="0"/>
    </xf>
    <xf numFmtId="0" fontId="8" fillId="0" borderId="12" xfId="0" applyFont="1" applyBorder="1" applyAlignment="1" applyProtection="1">
      <alignment horizontal="left"/>
      <protection locked="0"/>
    </xf>
    <xf numFmtId="0" fontId="22" fillId="0" borderId="11" xfId="0" applyFont="1" applyBorder="1" applyAlignment="1" applyProtection="1">
      <alignment horizontal="left"/>
      <protection locked="0"/>
    </xf>
    <xf numFmtId="0" fontId="22" fillId="0" borderId="12" xfId="0" applyFont="1" applyBorder="1" applyAlignment="1" applyProtection="1">
      <alignment horizontal="left"/>
      <protection locked="0"/>
    </xf>
    <xf numFmtId="0" fontId="13" fillId="0" borderId="11" xfId="0" applyFont="1" applyBorder="1" applyAlignment="1" applyProtection="1">
      <alignment horizontal="left"/>
      <protection locked="0"/>
    </xf>
    <xf numFmtId="0" fontId="13" fillId="0" borderId="12" xfId="0" applyFont="1" applyBorder="1" applyAlignment="1" applyProtection="1">
      <alignment horizontal="left"/>
      <protection locked="0"/>
    </xf>
    <xf numFmtId="0" fontId="13" fillId="0" borderId="11" xfId="0" applyFont="1" applyBorder="1" applyAlignment="1" applyProtection="1">
      <alignment horizontal="left" vertical="top" wrapText="1"/>
      <protection locked="0"/>
    </xf>
    <xf numFmtId="0" fontId="13" fillId="0" borderId="12" xfId="0" applyFont="1" applyBorder="1" applyAlignment="1" applyProtection="1">
      <alignment horizontal="left" vertical="top" wrapText="1"/>
      <protection locked="0"/>
    </xf>
    <xf numFmtId="0" fontId="13" fillId="0" borderId="9" xfId="0" applyFont="1" applyBorder="1" applyAlignment="1" applyProtection="1">
      <alignment horizontal="left"/>
      <protection locked="0"/>
    </xf>
    <xf numFmtId="0" fontId="14" fillId="8" borderId="17" xfId="1" applyFont="1" applyFill="1" applyBorder="1" applyAlignment="1" applyProtection="1">
      <alignment horizontal="center"/>
      <protection locked="0"/>
    </xf>
    <xf numFmtId="0" fontId="14" fillId="8" borderId="14" xfId="1" applyFont="1" applyFill="1" applyAlignment="1" applyProtection="1">
      <alignment horizontal="center"/>
      <protection locked="0"/>
    </xf>
    <xf numFmtId="0" fontId="24" fillId="0" borderId="11" xfId="0" applyFont="1" applyBorder="1" applyAlignment="1" applyProtection="1">
      <alignment horizontal="left"/>
      <protection locked="0"/>
    </xf>
    <xf numFmtId="0" fontId="24" fillId="0" borderId="12" xfId="0" applyFont="1" applyBorder="1" applyAlignment="1" applyProtection="1">
      <alignment horizontal="left"/>
      <protection locked="0"/>
    </xf>
    <xf numFmtId="0" fontId="22" fillId="0" borderId="11" xfId="0" applyFont="1" applyBorder="1" applyAlignment="1" applyProtection="1">
      <alignment horizontal="left" vertical="top" wrapText="1"/>
      <protection locked="0"/>
    </xf>
    <xf numFmtId="0" fontId="22" fillId="0" borderId="12" xfId="0" applyFont="1" applyBorder="1" applyAlignment="1" applyProtection="1">
      <alignment horizontal="left" vertical="top" wrapText="1"/>
      <protection locked="0"/>
    </xf>
    <xf numFmtId="0" fontId="22" fillId="0" borderId="9" xfId="0" applyFont="1" applyBorder="1" applyAlignment="1" applyProtection="1">
      <alignment horizontal="left"/>
      <protection locked="0"/>
    </xf>
    <xf numFmtId="0" fontId="13" fillId="0" borderId="15" xfId="0" applyFont="1" applyBorder="1" applyAlignment="1" applyProtection="1">
      <alignment horizontal="left"/>
      <protection locked="0"/>
    </xf>
    <xf numFmtId="0" fontId="13" fillId="0" borderId="16" xfId="0" applyFont="1" applyBorder="1" applyAlignment="1" applyProtection="1">
      <alignment horizontal="left"/>
      <protection locked="0"/>
    </xf>
    <xf numFmtId="0" fontId="17" fillId="8" borderId="9" xfId="0" applyFont="1" applyFill="1" applyBorder="1" applyAlignment="1" applyProtection="1">
      <alignment horizontal="center"/>
      <protection locked="0"/>
    </xf>
    <xf numFmtId="0" fontId="0" fillId="5" borderId="9" xfId="0" applyFill="1" applyBorder="1" applyAlignment="1" applyProtection="1">
      <alignment horizontal="center"/>
      <protection locked="0"/>
    </xf>
    <xf numFmtId="0" fontId="14" fillId="8" borderId="11" xfId="0" applyFont="1" applyFill="1" applyBorder="1" applyAlignment="1" applyProtection="1">
      <alignment horizontal="center"/>
      <protection locked="0"/>
    </xf>
    <xf numFmtId="0" fontId="14" fillId="8" borderId="13" xfId="0" applyFont="1" applyFill="1" applyBorder="1" applyAlignment="1" applyProtection="1">
      <alignment horizontal="center"/>
      <protection locked="0"/>
    </xf>
    <xf numFmtId="0" fontId="14" fillId="8" borderId="12" xfId="0" applyFont="1" applyFill="1" applyBorder="1" applyAlignment="1" applyProtection="1">
      <alignment horizontal="center"/>
      <protection locked="0"/>
    </xf>
    <xf numFmtId="0" fontId="8" fillId="0" borderId="9" xfId="0" applyFont="1" applyBorder="1" applyAlignment="1" applyProtection="1">
      <alignment horizontal="left"/>
      <protection locked="0"/>
    </xf>
    <xf numFmtId="0" fontId="13" fillId="0" borderId="11" xfId="0" applyFont="1" applyBorder="1" applyAlignment="1" applyProtection="1">
      <alignment horizontal="left" wrapText="1"/>
      <protection locked="0"/>
    </xf>
    <xf numFmtId="0" fontId="13" fillId="0" borderId="12" xfId="0" applyFont="1" applyBorder="1" applyAlignment="1" applyProtection="1">
      <alignment horizontal="left" wrapText="1"/>
      <protection locked="0"/>
    </xf>
    <xf numFmtId="0" fontId="4" fillId="7" borderId="11" xfId="0" applyFont="1" applyFill="1" applyBorder="1" applyAlignment="1">
      <alignment horizontal="center"/>
    </xf>
    <xf numFmtId="0" fontId="4" fillId="7" borderId="12" xfId="0" applyFont="1" applyFill="1" applyBorder="1" applyAlignment="1">
      <alignment horizontal="center"/>
    </xf>
    <xf numFmtId="0" fontId="3" fillId="7" borderId="11" xfId="0" applyFont="1" applyFill="1" applyBorder="1" applyAlignment="1">
      <alignment horizontal="center"/>
    </xf>
    <xf numFmtId="0" fontId="3" fillId="7" borderId="13" xfId="0" applyFont="1" applyFill="1" applyBorder="1" applyAlignment="1">
      <alignment horizontal="center"/>
    </xf>
    <xf numFmtId="0" fontId="3" fillId="7" borderId="12" xfId="0" applyFont="1" applyFill="1" applyBorder="1" applyAlignment="1">
      <alignment horizontal="center"/>
    </xf>
  </cellXfs>
  <cellStyles count="5">
    <cellStyle name="Check Cell" xfId="1" builtinId="23"/>
    <cellStyle name="Currency" xfId="2" builtinId="4"/>
    <cellStyle name="Hyperlink" xfId="3" builtinId="8"/>
    <cellStyle name="Normal" xfId="0" builtinId="0"/>
    <cellStyle name="Percent" xfId="4" builtinId="5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2A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66675</xdr:rowOff>
    </xdr:from>
    <xdr:to>
      <xdr:col>1</xdr:col>
      <xdr:colOff>1863090</xdr:colOff>
      <xdr:row>2</xdr:row>
      <xdr:rowOff>34290</xdr:rowOff>
    </xdr:to>
    <xdr:pic>
      <xdr:nvPicPr>
        <xdr:cNvPr id="2055" name="Picture 4">
          <a:extLst>
            <a:ext uri="{FF2B5EF4-FFF2-40B4-BE49-F238E27FC236}">
              <a16:creationId xmlns:a16="http://schemas.microsoft.com/office/drawing/2014/main" id="{32A1B24F-8F6D-42C2-B12B-1F1D72217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66675"/>
          <a:ext cx="17811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60614</xdr:colOff>
      <xdr:row>19</xdr:row>
      <xdr:rowOff>5196</xdr:rowOff>
    </xdr:from>
    <xdr:to>
      <xdr:col>13</xdr:col>
      <xdr:colOff>0</xdr:colOff>
      <xdr:row>25</xdr:row>
      <xdr:rowOff>169718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23E1740-0449-4CFB-B870-A6A76E6001F6}"/>
            </a:ext>
          </a:extLst>
        </xdr:cNvPr>
        <xdr:cNvSpPr txBox="1"/>
      </xdr:nvSpPr>
      <xdr:spPr>
        <a:xfrm>
          <a:off x="8013989" y="4253346"/>
          <a:ext cx="3035011" cy="153612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*This proforma may or may not be accurate. Buyer to verify any and all information to their own satisfaction during the due diligence period. Renovations &amp; ARV are estimates based on the information available at this time, buyer is advised to seek the expertise of a general contractor on any and all renovation estimates.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42863</xdr:colOff>
      <xdr:row>19</xdr:row>
      <xdr:rowOff>47625</xdr:rowOff>
    </xdr:from>
    <xdr:to>
      <xdr:col>3</xdr:col>
      <xdr:colOff>538163</xdr:colOff>
      <xdr:row>24</xdr:row>
      <xdr:rowOff>100013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396F8C31-C882-466C-9056-48F945B24F6A}"/>
            </a:ext>
          </a:extLst>
        </xdr:cNvPr>
        <xdr:cNvSpPr txBox="1">
          <a:spLocks noChangeArrowheads="1"/>
        </xdr:cNvSpPr>
      </xdr:nvSpPr>
      <xdr:spPr bwMode="auto">
        <a:xfrm>
          <a:off x="52388" y="3857625"/>
          <a:ext cx="4476750" cy="95726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82296" tIns="82296" rIns="0" bIns="0" anchor="t" upright="1"/>
        <a:lstStyle/>
        <a:p>
          <a:pPr algn="l" rtl="0">
            <a:lnSpc>
              <a:spcPts val="2000"/>
            </a:lnSpc>
            <a:defRPr sz="1000"/>
          </a:pPr>
          <a:endParaRPr lang="en-US" sz="18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lnSpc>
              <a:spcPts val="2000"/>
            </a:lnSpc>
            <a:defRPr sz="1000"/>
          </a:pPr>
          <a:r>
            <a:rPr lang="en-US" sz="18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Format Month/Day/Year   (i.e.   1/1/2022)</a:t>
          </a:r>
        </a:p>
      </xdr:txBody>
    </xdr:sp>
    <xdr:clientData/>
  </xdr:twoCellAnchor>
  <xdr:twoCellAnchor>
    <xdr:from>
      <xdr:col>0</xdr:col>
      <xdr:colOff>566738</xdr:colOff>
      <xdr:row>12</xdr:row>
      <xdr:rowOff>138113</xdr:rowOff>
    </xdr:from>
    <xdr:to>
      <xdr:col>3</xdr:col>
      <xdr:colOff>457225</xdr:colOff>
      <xdr:row>17</xdr:row>
      <xdr:rowOff>61913</xdr:rowOff>
    </xdr:to>
    <xdr:sp macro="" textlink="">
      <xdr:nvSpPr>
        <xdr:cNvPr id="1026" name="WordArt 2">
          <a:extLst>
            <a:ext uri="{FF2B5EF4-FFF2-40B4-BE49-F238E27FC236}">
              <a16:creationId xmlns:a16="http://schemas.microsoft.com/office/drawing/2014/main" id="{DF09A078-405E-462C-84C7-8B75E1C03DF1}"/>
            </a:ext>
          </a:extLst>
        </xdr:cNvPr>
        <xdr:cNvSpPr>
          <a:spLocks noChangeArrowheads="1" noChangeShapeType="1" noTextEdit="1"/>
        </xdr:cNvSpPr>
      </xdr:nvSpPr>
      <xdr:spPr bwMode="auto">
        <a:xfrm rot="-1288143">
          <a:off x="614363" y="2681288"/>
          <a:ext cx="3824287" cy="828675"/>
        </a:xfrm>
        <a:prstGeom prst="rect">
          <a:avLst/>
        </a:prstGeom>
      </xdr:spPr>
      <xdr:txBody>
        <a:bodyPr wrap="none" fromWordArt="1">
          <a:prstTxWarp prst="textCascadeUp">
            <a:avLst>
              <a:gd name="adj" fmla="val 44444"/>
            </a:avLst>
          </a:prstTxWarp>
          <a:scene3d>
            <a:camera prst="legacyPerspectiveFront">
              <a:rot lat="20519999" lon="1080000" rev="0"/>
            </a:camera>
            <a:lightRig rig="legacyHarsh2" dir="b"/>
          </a:scene3d>
          <a:sp3d extrusionH="430200" prstMaterial="legacyMatte">
            <a:extrusionClr>
              <a:srgbClr val="FF6600"/>
            </a:extrusionClr>
            <a:contourClr>
              <a:srgbClr val="FFE701"/>
            </a:contourClr>
          </a:sp3d>
        </a:bodyPr>
        <a:lstStyle/>
        <a:p>
          <a:pPr algn="ctr" rtl="0">
            <a:buNone/>
          </a:pPr>
          <a:r>
            <a:rPr lang="en-US" sz="3600" kern="10" spc="0">
              <a:ln w="9525">
                <a:round/>
                <a:headEnd/>
                <a:tailEnd/>
              </a:ln>
              <a:gradFill rotWithShape="0">
                <a:gsLst>
                  <a:gs pos="0">
                    <a:srgbClr val="FFE701"/>
                  </a:gs>
                  <a:gs pos="100000">
                    <a:srgbClr val="FE3E02"/>
                  </a:gs>
                </a:gsLst>
                <a:lin ang="6688143" scaled="1"/>
              </a:gradFill>
              <a:effectLst/>
              <a:latin typeface="Impact" panose="020B0806030902050204" pitchFamily="34" charset="0"/>
            </a:rPr>
            <a:t>Enter  a  Date  in  Cell  E7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Smokey Glass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hade val="100000"/>
                <a:satMod val="100000"/>
              </a:schemeClr>
            </a:gs>
            <a:gs pos="100000">
              <a:schemeClr val="phClr">
                <a:tint val="61000"/>
                <a:alpha val="100000"/>
                <a:satMod val="18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85000"/>
              </a:schemeClr>
            </a:gs>
            <a:gs pos="100000">
              <a:schemeClr val="phClr">
                <a:tint val="90000"/>
                <a:alpha val="100000"/>
                <a:satMod val="18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0795" cap="flat" cmpd="sng" algn="ctr">
          <a:solidFill>
            <a:schemeClr val="phClr"/>
          </a:solidFill>
          <a:prstDash val="solid"/>
        </a:ln>
        <a:ln w="15240" cap="flat" cmpd="sng" algn="ctr">
          <a:solidFill>
            <a:schemeClr val="phClr">
              <a:tint val="25000"/>
              <a:alpha val="25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44450" dist="21590" dir="5400000" rotWithShape="0">
              <a:srgbClr val="000000">
                <a:alpha val="4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prstMaterial="flat">
            <a:bevelT w="28575" h="41275" prst="coolSlant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B104"/>
  <sheetViews>
    <sheetView showGridLines="0" tabSelected="1" topLeftCell="A4" zoomScale="70" zoomScaleNormal="70" workbookViewId="0">
      <selection activeCell="M30" sqref="M30"/>
    </sheetView>
  </sheetViews>
  <sheetFormatPr defaultColWidth="9.1328125" defaultRowHeight="14.25" x14ac:dyDescent="0.45"/>
  <cols>
    <col min="1" max="1" width="3.1328125" style="22" customWidth="1"/>
    <col min="2" max="2" width="31.1328125" style="22" customWidth="1"/>
    <col min="3" max="3" width="7.86328125" style="22" bestFit="1" customWidth="1"/>
    <col min="4" max="4" width="15" style="22" bestFit="1" customWidth="1"/>
    <col min="5" max="5" width="2.59765625" style="22" customWidth="1"/>
    <col min="6" max="6" width="28.265625" style="22" customWidth="1"/>
    <col min="7" max="7" width="11.59765625" style="22" customWidth="1"/>
    <col min="8" max="8" width="14.265625" style="22" customWidth="1"/>
    <col min="9" max="9" width="2.3984375" style="22" customWidth="1"/>
    <col min="10" max="10" width="11.3984375" style="22" customWidth="1"/>
    <col min="11" max="11" width="11.86328125" style="22" customWidth="1"/>
    <col min="12" max="12" width="10.86328125" style="22" customWidth="1"/>
    <col min="13" max="13" width="13.3984375" style="22" customWidth="1"/>
    <col min="14" max="14" width="6.86328125" style="22" customWidth="1"/>
    <col min="15" max="18" width="14.265625" style="22" customWidth="1"/>
    <col min="19" max="19" width="9.1328125" style="22"/>
    <col min="20" max="20" width="9.1328125" style="22" customWidth="1"/>
    <col min="21" max="23" width="9.1328125" style="22"/>
    <col min="24" max="24" width="0" style="22" hidden="1" customWidth="1"/>
    <col min="25" max="25" width="9.1328125" style="22"/>
    <col min="26" max="26" width="9.1328125" style="92"/>
    <col min="27" max="28" width="9.1328125" style="73" customWidth="1"/>
    <col min="29" max="16384" width="9.1328125" style="22"/>
  </cols>
  <sheetData>
    <row r="2" spans="2:28" ht="18" x14ac:dyDescent="0.55000000000000004">
      <c r="D2" s="26"/>
      <c r="F2" s="148" t="s">
        <v>51</v>
      </c>
      <c r="G2" s="148"/>
      <c r="H2" s="148"/>
    </row>
    <row r="3" spans="2:28" x14ac:dyDescent="0.45">
      <c r="B3" s="26"/>
      <c r="C3" s="26"/>
      <c r="F3" s="149" t="s">
        <v>52</v>
      </c>
      <c r="G3" s="149"/>
      <c r="H3" s="149"/>
      <c r="R3" s="92"/>
    </row>
    <row r="4" spans="2:28" ht="14.65" thickBot="1" x14ac:dyDescent="0.5">
      <c r="B4" s="26"/>
      <c r="C4" s="26"/>
      <c r="R4" s="92"/>
    </row>
    <row r="5" spans="2:28" ht="18" customHeight="1" thickTop="1" thickBot="1" x14ac:dyDescent="0.5">
      <c r="B5" s="140" t="s">
        <v>10</v>
      </c>
      <c r="C5" s="140"/>
      <c r="D5" s="140"/>
      <c r="E5" s="39"/>
      <c r="F5" s="140" t="s">
        <v>78</v>
      </c>
      <c r="G5" s="139"/>
      <c r="H5" s="139"/>
      <c r="J5" s="113" t="s">
        <v>58</v>
      </c>
      <c r="K5" s="114"/>
      <c r="L5" s="114"/>
      <c r="M5" s="115"/>
      <c r="N5" s="23"/>
      <c r="O5" s="23"/>
      <c r="R5" s="92"/>
    </row>
    <row r="6" spans="2:28" ht="18" customHeight="1" thickTop="1" x14ac:dyDescent="0.45">
      <c r="B6" s="146" t="s">
        <v>47</v>
      </c>
      <c r="C6" s="147"/>
      <c r="D6" s="58">
        <v>310000</v>
      </c>
      <c r="E6" s="39"/>
      <c r="F6" s="91" t="s">
        <v>85</v>
      </c>
      <c r="G6" s="94" t="s">
        <v>98</v>
      </c>
      <c r="H6" s="105">
        <f>IF(G6="Current",K18,M18)</f>
        <v>2800</v>
      </c>
      <c r="I6" s="27"/>
      <c r="J6" s="122" t="s">
        <v>59</v>
      </c>
      <c r="K6" s="122"/>
      <c r="L6" s="122"/>
      <c r="M6" s="89">
        <f>H27/D16</f>
        <v>0.17399708207334644</v>
      </c>
      <c r="N6" s="23"/>
      <c r="O6" s="23"/>
      <c r="R6" s="92"/>
      <c r="X6" s="73" t="s">
        <v>92</v>
      </c>
      <c r="AA6" s="74">
        <v>0.01</v>
      </c>
      <c r="AB6" s="73" t="s">
        <v>68</v>
      </c>
    </row>
    <row r="7" spans="2:28" ht="18" customHeight="1" x14ac:dyDescent="0.45">
      <c r="B7" s="130" t="s">
        <v>48</v>
      </c>
      <c r="C7" s="131"/>
      <c r="D7" s="59">
        <v>310000</v>
      </c>
      <c r="E7" s="40"/>
      <c r="F7" s="130" t="s">
        <v>11</v>
      </c>
      <c r="G7" s="131"/>
      <c r="H7" s="69">
        <v>100</v>
      </c>
      <c r="I7" s="27"/>
      <c r="J7" s="123" t="s">
        <v>56</v>
      </c>
      <c r="K7" s="123"/>
      <c r="L7" s="123"/>
      <c r="M7" s="89">
        <f>(H27+H29)/D16</f>
        <v>0.31007636738082395</v>
      </c>
      <c r="N7" s="23"/>
      <c r="O7" s="23"/>
      <c r="R7" s="92"/>
      <c r="X7" s="73" t="s">
        <v>98</v>
      </c>
      <c r="AA7" s="74">
        <v>0.02</v>
      </c>
      <c r="AB7" s="73" t="s">
        <v>69</v>
      </c>
    </row>
    <row r="8" spans="2:28" ht="18" customHeight="1" x14ac:dyDescent="0.45">
      <c r="B8" s="130" t="s">
        <v>72</v>
      </c>
      <c r="C8" s="131"/>
      <c r="D8" s="49">
        <v>0</v>
      </c>
      <c r="E8" s="40"/>
      <c r="F8" s="55" t="s">
        <v>14</v>
      </c>
      <c r="G8" s="103">
        <v>0.1</v>
      </c>
      <c r="H8" s="106">
        <f>H6*G8</f>
        <v>280</v>
      </c>
      <c r="I8" s="27"/>
      <c r="J8" s="123" t="s">
        <v>57</v>
      </c>
      <c r="K8" s="123"/>
      <c r="L8" s="123"/>
      <c r="M8" s="89">
        <f>(H27+H30)/D16</f>
        <v>0.66736578233859845</v>
      </c>
      <c r="N8" s="23"/>
      <c r="O8" s="23"/>
      <c r="R8" s="92"/>
      <c r="X8" s="73"/>
      <c r="AA8" s="74">
        <v>0.03</v>
      </c>
    </row>
    <row r="9" spans="2:28" ht="18" customHeight="1" x14ac:dyDescent="0.45">
      <c r="B9" s="130" t="s">
        <v>75</v>
      </c>
      <c r="C9" s="131"/>
      <c r="D9" s="49">
        <v>0</v>
      </c>
      <c r="E9" s="40"/>
      <c r="F9" s="130" t="s">
        <v>60</v>
      </c>
      <c r="G9" s="131"/>
      <c r="H9" s="70">
        <f>SUM(H6:H7)-H8</f>
        <v>2620</v>
      </c>
      <c r="I9" s="27"/>
      <c r="J9" s="122" t="s">
        <v>67</v>
      </c>
      <c r="K9" s="122"/>
      <c r="L9" s="122"/>
      <c r="M9" s="90">
        <f>(H27+H29+H30)/D16</f>
        <v>0.80344506764607593</v>
      </c>
      <c r="N9" s="23"/>
      <c r="O9" s="23"/>
      <c r="R9" s="92"/>
      <c r="X9" s="73" t="s">
        <v>99</v>
      </c>
      <c r="AA9" s="74">
        <v>0.04</v>
      </c>
    </row>
    <row r="10" spans="2:28" ht="18" customHeight="1" x14ac:dyDescent="0.45">
      <c r="B10" s="56" t="s">
        <v>15</v>
      </c>
      <c r="C10" s="99">
        <v>0.1</v>
      </c>
      <c r="D10" s="110">
        <f>D7*C10</f>
        <v>31000</v>
      </c>
      <c r="E10" s="40"/>
      <c r="F10" s="150" t="s">
        <v>49</v>
      </c>
      <c r="G10" s="151"/>
      <c r="H10" s="152"/>
      <c r="I10" s="27"/>
      <c r="J10" s="27"/>
      <c r="K10" s="27"/>
      <c r="L10" s="39"/>
      <c r="M10" s="39"/>
      <c r="N10" s="23"/>
      <c r="O10" s="23"/>
      <c r="R10" s="92"/>
      <c r="X10" s="73" t="s">
        <v>100</v>
      </c>
      <c r="AA10" s="74">
        <v>0.05</v>
      </c>
    </row>
    <row r="11" spans="2:28" ht="18" customHeight="1" x14ac:dyDescent="0.45">
      <c r="B11" s="154" t="s">
        <v>1</v>
      </c>
      <c r="C11" s="155"/>
      <c r="D11" s="111">
        <f>D7-D10</f>
        <v>279000</v>
      </c>
      <c r="E11" s="41"/>
      <c r="F11" s="130" t="s">
        <v>61</v>
      </c>
      <c r="G11" s="131"/>
      <c r="H11" s="60">
        <v>0</v>
      </c>
      <c r="I11" s="27"/>
      <c r="J11" s="27"/>
      <c r="K11" s="27"/>
      <c r="L11" s="39"/>
      <c r="M11" s="39"/>
      <c r="N11" s="23"/>
      <c r="O11" s="23"/>
      <c r="R11" s="92"/>
      <c r="AA11" s="74">
        <v>0.06</v>
      </c>
    </row>
    <row r="12" spans="2:28" ht="18" customHeight="1" x14ac:dyDescent="0.45">
      <c r="B12" s="154" t="s">
        <v>16</v>
      </c>
      <c r="C12" s="155"/>
      <c r="D12" s="96">
        <v>3.7499999999999999E-2</v>
      </c>
      <c r="E12" s="41"/>
      <c r="F12" s="130" t="s">
        <v>50</v>
      </c>
      <c r="G12" s="131"/>
      <c r="H12" s="51"/>
      <c r="I12" s="27"/>
      <c r="N12" s="23"/>
      <c r="O12" s="23"/>
      <c r="R12" s="92"/>
      <c r="AA12" s="74">
        <v>7.0000000000000007E-2</v>
      </c>
    </row>
    <row r="13" spans="2:28" ht="18" customHeight="1" x14ac:dyDescent="0.45">
      <c r="B13" s="47" t="s">
        <v>70</v>
      </c>
      <c r="C13" s="101">
        <v>0.02</v>
      </c>
      <c r="D13" s="76">
        <f>D7*C13</f>
        <v>6200</v>
      </c>
      <c r="E13" s="42"/>
      <c r="F13" s="150" t="s">
        <v>62</v>
      </c>
      <c r="G13" s="151"/>
      <c r="H13" s="152"/>
      <c r="I13" s="27"/>
      <c r="J13" s="124" t="s">
        <v>96</v>
      </c>
      <c r="K13" s="124"/>
      <c r="L13" s="124" t="s">
        <v>97</v>
      </c>
      <c r="M13" s="124"/>
      <c r="N13" s="23"/>
      <c r="O13" s="23"/>
      <c r="R13" s="92"/>
      <c r="AA13" s="74">
        <v>0.08</v>
      </c>
    </row>
    <row r="14" spans="2:28" ht="18" customHeight="1" x14ac:dyDescent="0.45">
      <c r="B14" s="130" t="s">
        <v>73</v>
      </c>
      <c r="C14" s="131"/>
      <c r="D14" s="77">
        <v>30</v>
      </c>
      <c r="E14" s="40"/>
      <c r="F14" s="153" t="s">
        <v>41</v>
      </c>
      <c r="G14" s="153"/>
      <c r="H14" s="107">
        <f>D24</f>
        <v>2500</v>
      </c>
      <c r="I14" s="27"/>
      <c r="J14" s="29" t="s">
        <v>86</v>
      </c>
      <c r="K14" s="58">
        <v>0</v>
      </c>
      <c r="L14" s="29" t="s">
        <v>86</v>
      </c>
      <c r="M14" s="58">
        <v>2800</v>
      </c>
      <c r="N14" s="23"/>
      <c r="O14" s="23"/>
      <c r="R14" s="92"/>
      <c r="AA14" s="74">
        <v>0.09</v>
      </c>
    </row>
    <row r="15" spans="2:28" ht="18" customHeight="1" x14ac:dyDescent="0.45">
      <c r="B15" s="53" t="s">
        <v>74</v>
      </c>
      <c r="C15" s="54"/>
      <c r="D15" s="49">
        <v>500</v>
      </c>
      <c r="E15" s="40"/>
      <c r="F15" s="130" t="s">
        <v>12</v>
      </c>
      <c r="G15" s="131"/>
      <c r="H15" s="108">
        <f>D25</f>
        <v>1000</v>
      </c>
      <c r="I15" s="27"/>
      <c r="J15" s="28" t="s">
        <v>87</v>
      </c>
      <c r="K15" s="58">
        <v>0</v>
      </c>
      <c r="L15" s="28" t="s">
        <v>87</v>
      </c>
      <c r="M15" s="58">
        <v>0</v>
      </c>
      <c r="N15" s="23"/>
      <c r="O15" s="23"/>
      <c r="R15" s="92"/>
      <c r="AA15" s="74">
        <v>0.1</v>
      </c>
    </row>
    <row r="16" spans="2:28" ht="18" customHeight="1" thickBot="1" x14ac:dyDescent="0.5">
      <c r="B16" s="47" t="s">
        <v>17</v>
      </c>
      <c r="C16" s="48"/>
      <c r="D16" s="76">
        <f>SUM(D8:D10,D13,D15)</f>
        <v>37700</v>
      </c>
      <c r="E16" s="40"/>
      <c r="F16" s="29" t="s">
        <v>63</v>
      </c>
      <c r="G16" s="103">
        <v>0.05</v>
      </c>
      <c r="H16" s="107">
        <f>H6*G16*12</f>
        <v>1680</v>
      </c>
      <c r="I16" s="27"/>
      <c r="J16" s="29" t="s">
        <v>88</v>
      </c>
      <c r="K16" s="58">
        <v>0</v>
      </c>
      <c r="L16" s="29" t="s">
        <v>88</v>
      </c>
      <c r="M16" s="58"/>
      <c r="N16" s="23"/>
      <c r="O16" s="23"/>
      <c r="R16" s="92"/>
      <c r="AA16" s="74">
        <v>0.11</v>
      </c>
    </row>
    <row r="17" spans="1:27" ht="18" customHeight="1" thickTop="1" thickBot="1" x14ac:dyDescent="0.5">
      <c r="B17" s="139" t="s">
        <v>76</v>
      </c>
      <c r="C17" s="139"/>
      <c r="D17" s="140"/>
      <c r="E17" s="40"/>
      <c r="F17" s="28" t="s">
        <v>64</v>
      </c>
      <c r="G17" s="100">
        <v>0.05</v>
      </c>
      <c r="H17" s="107">
        <f>H6*G17*12</f>
        <v>1680</v>
      </c>
      <c r="I17" s="27"/>
      <c r="J17" s="29" t="s">
        <v>89</v>
      </c>
      <c r="K17" s="58"/>
      <c r="L17" s="29" t="s">
        <v>89</v>
      </c>
      <c r="M17" s="58"/>
      <c r="N17" s="23"/>
      <c r="O17" s="23"/>
      <c r="R17" s="92"/>
      <c r="AA17" s="74">
        <v>0.12</v>
      </c>
    </row>
    <row r="18" spans="1:27" ht="18" customHeight="1" thickTop="1" x14ac:dyDescent="0.45">
      <c r="B18" s="154" t="s">
        <v>79</v>
      </c>
      <c r="C18" s="155"/>
      <c r="D18" s="62">
        <v>1400</v>
      </c>
      <c r="E18" s="40"/>
      <c r="F18" s="28" t="s">
        <v>13</v>
      </c>
      <c r="G18" s="100">
        <v>0.08</v>
      </c>
      <c r="H18" s="107">
        <f>H9*G18*12</f>
        <v>2515.1999999999998</v>
      </c>
      <c r="I18" s="27"/>
      <c r="J18" s="86" t="s">
        <v>90</v>
      </c>
      <c r="K18" s="87">
        <f>SUM(K14:K17)</f>
        <v>0</v>
      </c>
      <c r="L18" s="88" t="s">
        <v>91</v>
      </c>
      <c r="M18" s="87">
        <f>SUM(M14:M17)</f>
        <v>2800</v>
      </c>
      <c r="N18" s="23"/>
      <c r="O18" s="23"/>
      <c r="R18" s="92"/>
      <c r="AA18" s="74">
        <v>0.13</v>
      </c>
    </row>
    <row r="19" spans="1:27" ht="18" customHeight="1" x14ac:dyDescent="0.45">
      <c r="B19" s="134" t="s">
        <v>11</v>
      </c>
      <c r="C19" s="135"/>
      <c r="D19" s="62">
        <v>100</v>
      </c>
      <c r="E19" s="40"/>
      <c r="F19" s="132" t="s">
        <v>53</v>
      </c>
      <c r="G19" s="133"/>
      <c r="H19" s="109">
        <f>SUM(H14:H18)+(SUM(H11:H12)*12)</f>
        <v>9375.2000000000007</v>
      </c>
      <c r="I19" s="27"/>
      <c r="J19" s="27"/>
      <c r="K19" s="27"/>
      <c r="L19" s="39"/>
      <c r="M19" s="39"/>
      <c r="N19" s="23"/>
      <c r="O19" s="23"/>
      <c r="R19" s="92"/>
      <c r="AA19" s="74">
        <v>0.14000000000000001</v>
      </c>
    </row>
    <row r="20" spans="1:27" ht="18" customHeight="1" x14ac:dyDescent="0.45">
      <c r="B20" s="56" t="s">
        <v>14</v>
      </c>
      <c r="C20" s="100">
        <v>0.1</v>
      </c>
      <c r="D20" s="61">
        <f>D18*C20</f>
        <v>140</v>
      </c>
      <c r="E20" s="40"/>
      <c r="F20" s="116" t="s">
        <v>77</v>
      </c>
      <c r="G20" s="117"/>
      <c r="H20" s="118"/>
      <c r="I20" s="27"/>
      <c r="J20" s="27"/>
      <c r="K20" s="27"/>
      <c r="L20" s="39"/>
      <c r="M20" s="39"/>
      <c r="N20" s="23"/>
      <c r="O20" s="23"/>
      <c r="R20" s="92"/>
      <c r="AA20" s="74">
        <v>0.15</v>
      </c>
    </row>
    <row r="21" spans="1:27" ht="18" customHeight="1" x14ac:dyDescent="0.45">
      <c r="B21" s="145" t="s">
        <v>80</v>
      </c>
      <c r="C21" s="138"/>
      <c r="D21" s="61">
        <f>SUM(D18+D19)-D20</f>
        <v>1360</v>
      </c>
      <c r="E21" s="40"/>
      <c r="F21" s="84" t="s">
        <v>54</v>
      </c>
      <c r="G21" s="104" t="s">
        <v>100</v>
      </c>
      <c r="H21" s="68">
        <f>IF(G21="Rental",(H9*12)-H19,(D21-D30)*12+H22)</f>
        <v>22064.799999999999</v>
      </c>
      <c r="I21" s="27"/>
      <c r="J21" s="27"/>
      <c r="K21" s="27"/>
      <c r="L21" s="39"/>
      <c r="M21" s="39"/>
      <c r="N21" s="23"/>
      <c r="O21" s="23"/>
      <c r="R21" s="92"/>
      <c r="AA21" s="74">
        <v>0.16</v>
      </c>
    </row>
    <row r="22" spans="1:27" ht="18" customHeight="1" x14ac:dyDescent="0.45">
      <c r="B22" s="125"/>
      <c r="C22" s="126"/>
      <c r="D22" s="127"/>
      <c r="E22" s="40"/>
      <c r="F22" s="134" t="s">
        <v>42</v>
      </c>
      <c r="G22" s="135"/>
      <c r="H22" s="68">
        <f>ABS('Mortgage Calculator'!B9*12)</f>
        <v>15505.110005834838</v>
      </c>
      <c r="I22" s="27"/>
      <c r="J22" s="27"/>
      <c r="K22" s="27"/>
      <c r="L22" s="39"/>
      <c r="M22" s="39"/>
      <c r="N22" s="23"/>
      <c r="O22" s="23"/>
      <c r="P22" s="24"/>
      <c r="Q22" s="23"/>
      <c r="R22" s="93"/>
      <c r="AA22" s="74">
        <v>0.17</v>
      </c>
    </row>
    <row r="23" spans="1:27" ht="18" customHeight="1" x14ac:dyDescent="0.45">
      <c r="B23" s="47" t="s">
        <v>81</v>
      </c>
      <c r="C23" s="48"/>
      <c r="D23" s="76">
        <f>ABS('Mortgage Calculator'!B9)</f>
        <v>1292.0925004862365</v>
      </c>
      <c r="E23" s="39"/>
      <c r="F23" s="134" t="s">
        <v>65</v>
      </c>
      <c r="G23" s="135"/>
      <c r="H23" s="71">
        <f>H21/H22</f>
        <v>1.423066330499857</v>
      </c>
      <c r="I23" s="27"/>
      <c r="J23" s="27"/>
      <c r="K23" s="27"/>
      <c r="L23" s="39"/>
      <c r="M23" s="39"/>
      <c r="N23" s="23"/>
      <c r="O23" s="23"/>
      <c r="P23" s="23"/>
      <c r="Q23" s="23"/>
      <c r="R23" s="23"/>
      <c r="AA23" s="74">
        <v>0.18</v>
      </c>
    </row>
    <row r="24" spans="1:27" ht="18" customHeight="1" x14ac:dyDescent="0.45">
      <c r="B24" s="130" t="s">
        <v>93</v>
      </c>
      <c r="C24" s="131"/>
      <c r="D24" s="60">
        <v>2500</v>
      </c>
      <c r="E24" s="39"/>
      <c r="F24" s="138" t="s">
        <v>71</v>
      </c>
      <c r="G24" s="138"/>
      <c r="H24" s="72">
        <f>H21/D7</f>
        <v>7.1176774193548384E-2</v>
      </c>
      <c r="I24" s="27"/>
      <c r="J24" s="27"/>
      <c r="K24" s="27"/>
      <c r="L24" s="39"/>
      <c r="M24" s="39"/>
      <c r="N24" s="23"/>
      <c r="O24" s="23"/>
      <c r="P24" s="23"/>
      <c r="Q24" s="23"/>
      <c r="R24" s="23"/>
      <c r="AA24" s="74">
        <v>0.19</v>
      </c>
    </row>
    <row r="25" spans="1:27" ht="18" customHeight="1" x14ac:dyDescent="0.45">
      <c r="B25" s="134" t="s">
        <v>94</v>
      </c>
      <c r="C25" s="135"/>
      <c r="D25" s="79">
        <v>1000</v>
      </c>
      <c r="E25" s="39"/>
      <c r="F25" s="125"/>
      <c r="G25" s="126"/>
      <c r="H25" s="127"/>
      <c r="I25" s="27"/>
      <c r="J25" s="27"/>
      <c r="K25" s="27"/>
      <c r="L25" s="39"/>
      <c r="M25" s="39"/>
      <c r="N25" s="23"/>
      <c r="O25" s="23"/>
      <c r="P25" s="23"/>
      <c r="Q25" s="23"/>
      <c r="R25" s="23"/>
      <c r="AA25" s="74">
        <v>0.2</v>
      </c>
    </row>
    <row r="26" spans="1:27" ht="18" customHeight="1" x14ac:dyDescent="0.45">
      <c r="B26" s="98" t="s">
        <v>95</v>
      </c>
      <c r="C26" s="95">
        <v>5.9999999999999995E-4</v>
      </c>
      <c r="D26" s="80">
        <f>D11*C26</f>
        <v>167.39999999999998</v>
      </c>
      <c r="E26" s="30"/>
      <c r="F26" s="132" t="s">
        <v>25</v>
      </c>
      <c r="G26" s="133"/>
      <c r="H26" s="66">
        <f>H27/12</f>
        <v>546.6408328470967</v>
      </c>
      <c r="I26" s="27"/>
      <c r="J26" s="27"/>
      <c r="K26" s="27"/>
      <c r="L26" s="39"/>
      <c r="M26" s="39"/>
      <c r="N26" s="23"/>
      <c r="O26" s="23"/>
      <c r="P26" s="23"/>
      <c r="Q26" s="23"/>
      <c r="R26" s="23"/>
      <c r="AA26" s="74">
        <v>0.21</v>
      </c>
    </row>
    <row r="27" spans="1:27" ht="18" customHeight="1" x14ac:dyDescent="0.45">
      <c r="B27" s="78" t="s">
        <v>13</v>
      </c>
      <c r="C27" s="102">
        <v>0.08</v>
      </c>
      <c r="D27" s="82">
        <f>C27*D21</f>
        <v>108.8</v>
      </c>
      <c r="E27" s="30"/>
      <c r="F27" s="143" t="s">
        <v>55</v>
      </c>
      <c r="G27" s="144"/>
      <c r="H27" s="67">
        <f>H21-H22</f>
        <v>6559.6899941651609</v>
      </c>
      <c r="I27" s="27"/>
      <c r="J27" s="27"/>
      <c r="K27" s="27"/>
      <c r="L27" s="39"/>
      <c r="M27" s="39"/>
      <c r="N27" s="23"/>
      <c r="O27" s="23"/>
      <c r="P27" s="23"/>
      <c r="Q27" s="23"/>
      <c r="R27" s="23"/>
      <c r="AA27" s="74">
        <v>0.22</v>
      </c>
    </row>
    <row r="28" spans="1:27" ht="18" customHeight="1" x14ac:dyDescent="0.45">
      <c r="B28" s="47" t="s">
        <v>82</v>
      </c>
      <c r="C28" s="103">
        <v>0.05</v>
      </c>
      <c r="D28" s="82">
        <f>D18*C28</f>
        <v>70</v>
      </c>
      <c r="E28" s="23"/>
      <c r="F28" s="119"/>
      <c r="G28" s="120"/>
      <c r="H28" s="121"/>
      <c r="I28" s="27"/>
      <c r="J28" s="27"/>
      <c r="K28" s="27"/>
      <c r="L28" s="57"/>
      <c r="M28" s="39"/>
      <c r="N28" s="23"/>
      <c r="O28" s="23"/>
      <c r="P28" s="23"/>
      <c r="Q28" s="23"/>
      <c r="S28" s="23"/>
      <c r="AA28" s="74">
        <v>0.23</v>
      </c>
    </row>
    <row r="29" spans="1:27" ht="18" customHeight="1" x14ac:dyDescent="0.45">
      <c r="A29" s="44"/>
      <c r="B29" s="50" t="s">
        <v>83</v>
      </c>
      <c r="C29" s="101">
        <v>0.05</v>
      </c>
      <c r="D29" s="82">
        <f>D18*C29</f>
        <v>70</v>
      </c>
      <c r="E29" s="31"/>
      <c r="F29" s="136" t="s">
        <v>66</v>
      </c>
      <c r="G29" s="137"/>
      <c r="H29" s="65">
        <f>SUM('Mortgage Calculator'!I8:I19)</f>
        <v>5130.1890560919019</v>
      </c>
      <c r="I29" s="27"/>
      <c r="J29" s="27"/>
      <c r="K29" s="27"/>
      <c r="L29" s="31"/>
      <c r="M29" s="31"/>
      <c r="N29" s="23"/>
      <c r="O29" s="23"/>
      <c r="P29" s="23"/>
      <c r="Q29" s="23"/>
      <c r="S29" s="23"/>
      <c r="AA29" s="74">
        <v>0.24</v>
      </c>
    </row>
    <row r="30" spans="1:27" ht="18" customHeight="1" x14ac:dyDescent="0.45">
      <c r="B30" s="141" t="s">
        <v>84</v>
      </c>
      <c r="C30" s="142"/>
      <c r="D30" s="83">
        <f>SUM(D23,D26:D29)+(D24/12)+(D25/12)</f>
        <v>1999.9591671529031</v>
      </c>
      <c r="E30" s="46"/>
      <c r="F30" s="28" t="s">
        <v>24</v>
      </c>
      <c r="G30" s="97">
        <v>0.06</v>
      </c>
      <c r="H30" s="64">
        <f>G30*D7</f>
        <v>18600</v>
      </c>
      <c r="L30" s="23"/>
      <c r="M30" s="23"/>
      <c r="N30" s="23"/>
      <c r="O30" s="23"/>
      <c r="P30" s="23"/>
      <c r="Q30" s="23"/>
      <c r="S30" s="23"/>
      <c r="AA30" s="74">
        <v>0.25</v>
      </c>
    </row>
    <row r="31" spans="1:27" ht="18" customHeight="1" x14ac:dyDescent="0.45">
      <c r="B31" s="128" t="str">
        <f>IF(D30-D21&gt;0,"Total Monthly Housing Payment","Total Monthly Cash Flow")</f>
        <v>Total Monthly Housing Payment</v>
      </c>
      <c r="C31" s="129"/>
      <c r="D31" s="63">
        <f>IF(D30-D21&gt;0,D30-D21,ABS(D30-D21))</f>
        <v>639.95916715290309</v>
      </c>
      <c r="E31" s="46"/>
      <c r="F31" s="44"/>
      <c r="G31" s="44"/>
      <c r="H31" s="38"/>
      <c r="L31" s="23"/>
      <c r="M31" s="23"/>
      <c r="N31" s="23"/>
      <c r="S31" s="23"/>
      <c r="AA31" s="74">
        <v>0.27</v>
      </c>
    </row>
    <row r="32" spans="1:27" x14ac:dyDescent="0.45">
      <c r="B32" s="38"/>
      <c r="C32" s="38"/>
      <c r="D32" s="43"/>
      <c r="E32" s="27"/>
      <c r="F32" s="27"/>
      <c r="G32" s="27"/>
      <c r="H32" s="27"/>
      <c r="L32" s="23"/>
      <c r="M32" s="23"/>
      <c r="N32" s="23"/>
      <c r="S32" s="23"/>
      <c r="AA32" s="74">
        <v>0.28000000000000003</v>
      </c>
    </row>
    <row r="33" spans="4:27" x14ac:dyDescent="0.45">
      <c r="F33" s="27"/>
      <c r="G33" s="27"/>
      <c r="H33" s="27"/>
      <c r="I33" s="33"/>
      <c r="J33" s="33"/>
      <c r="K33" s="33"/>
      <c r="L33" s="34"/>
      <c r="M33" s="23"/>
      <c r="N33" s="23"/>
      <c r="AA33" s="74">
        <v>0.28999999999999998</v>
      </c>
    </row>
    <row r="34" spans="4:27" ht="14.45" customHeight="1" x14ac:dyDescent="0.45">
      <c r="F34" s="75"/>
      <c r="G34" s="75"/>
      <c r="H34" s="75"/>
      <c r="I34" s="36"/>
      <c r="J34" s="36"/>
      <c r="K34" s="36"/>
      <c r="L34" s="34"/>
      <c r="M34" s="23"/>
      <c r="N34" s="23"/>
      <c r="AA34" s="74">
        <v>0.3</v>
      </c>
    </row>
    <row r="35" spans="4:27" x14ac:dyDescent="0.45">
      <c r="F35" s="75"/>
      <c r="G35" s="75"/>
      <c r="H35" s="75"/>
      <c r="I35"/>
      <c r="J35"/>
      <c r="K35"/>
      <c r="M35" s="23"/>
      <c r="N35" s="23"/>
      <c r="AA35" s="74">
        <v>0.31</v>
      </c>
    </row>
    <row r="36" spans="4:27" x14ac:dyDescent="0.45">
      <c r="D36" s="112"/>
      <c r="F36" s="75"/>
      <c r="G36" s="75"/>
      <c r="H36" s="85"/>
      <c r="I36" s="23"/>
      <c r="J36" s="23"/>
      <c r="K36" s="23"/>
      <c r="L36" s="23"/>
      <c r="M36" s="23"/>
      <c r="N36" s="23"/>
      <c r="AA36" s="74">
        <v>0.32</v>
      </c>
    </row>
    <row r="37" spans="4:27" x14ac:dyDescent="0.45">
      <c r="F37" s="75"/>
      <c r="G37" s="75"/>
      <c r="H37" s="75"/>
      <c r="AA37" s="74">
        <v>0.33</v>
      </c>
    </row>
    <row r="38" spans="4:27" x14ac:dyDescent="0.45">
      <c r="F38" s="75"/>
      <c r="G38" s="75"/>
      <c r="H38" s="75"/>
      <c r="AA38" s="74">
        <v>0.34</v>
      </c>
    </row>
    <row r="39" spans="4:27" x14ac:dyDescent="0.45">
      <c r="F39" s="75"/>
      <c r="G39" s="75"/>
      <c r="H39" s="75"/>
      <c r="AA39" s="74">
        <v>0.35</v>
      </c>
    </row>
    <row r="40" spans="4:27" x14ac:dyDescent="0.45">
      <c r="AA40" s="74">
        <v>0.36</v>
      </c>
    </row>
    <row r="41" spans="4:27" x14ac:dyDescent="0.45">
      <c r="F41" s="32"/>
      <c r="G41" s="32"/>
      <c r="AA41" s="74">
        <v>0.37</v>
      </c>
    </row>
    <row r="42" spans="4:27" x14ac:dyDescent="0.45">
      <c r="F42" s="35"/>
      <c r="G42" s="35"/>
      <c r="AA42" s="74">
        <v>0.38</v>
      </c>
    </row>
    <row r="43" spans="4:27" x14ac:dyDescent="0.45">
      <c r="F43" s="36"/>
      <c r="G43" s="36"/>
      <c r="AA43" s="74">
        <v>0.39</v>
      </c>
    </row>
    <row r="44" spans="4:27" x14ac:dyDescent="0.45">
      <c r="F44" s="37"/>
      <c r="G44" s="37"/>
      <c r="AA44" s="74">
        <v>0.4</v>
      </c>
    </row>
    <row r="45" spans="4:27" x14ac:dyDescent="0.45">
      <c r="AA45" s="74">
        <v>0.41</v>
      </c>
    </row>
    <row r="46" spans="4:27" x14ac:dyDescent="0.45">
      <c r="AA46" s="74">
        <v>0.42</v>
      </c>
    </row>
    <row r="47" spans="4:27" x14ac:dyDescent="0.45">
      <c r="AA47" s="74">
        <v>0.43</v>
      </c>
    </row>
    <row r="48" spans="4:27" x14ac:dyDescent="0.45">
      <c r="AA48" s="74">
        <v>0.44</v>
      </c>
    </row>
    <row r="49" spans="27:27" x14ac:dyDescent="0.45">
      <c r="AA49" s="74">
        <v>0.45</v>
      </c>
    </row>
    <row r="50" spans="27:27" x14ac:dyDescent="0.45">
      <c r="AA50" s="74">
        <v>0.46</v>
      </c>
    </row>
    <row r="51" spans="27:27" x14ac:dyDescent="0.45">
      <c r="AA51" s="74">
        <v>0.47</v>
      </c>
    </row>
    <row r="52" spans="27:27" x14ac:dyDescent="0.45">
      <c r="AA52" s="74">
        <v>0.48</v>
      </c>
    </row>
    <row r="53" spans="27:27" x14ac:dyDescent="0.45">
      <c r="AA53" s="74">
        <v>0.49</v>
      </c>
    </row>
    <row r="54" spans="27:27" x14ac:dyDescent="0.45">
      <c r="AA54" s="74">
        <v>0.5</v>
      </c>
    </row>
    <row r="55" spans="27:27" x14ac:dyDescent="0.45">
      <c r="AA55" s="74">
        <v>0.51</v>
      </c>
    </row>
    <row r="56" spans="27:27" x14ac:dyDescent="0.45">
      <c r="AA56" s="74">
        <v>0.52</v>
      </c>
    </row>
    <row r="57" spans="27:27" x14ac:dyDescent="0.45">
      <c r="AA57" s="74">
        <v>0.53</v>
      </c>
    </row>
    <row r="58" spans="27:27" x14ac:dyDescent="0.45">
      <c r="AA58" s="74">
        <v>0.54</v>
      </c>
    </row>
    <row r="59" spans="27:27" x14ac:dyDescent="0.45">
      <c r="AA59" s="74">
        <v>0.55000000000000004</v>
      </c>
    </row>
    <row r="60" spans="27:27" x14ac:dyDescent="0.45">
      <c r="AA60" s="74">
        <v>0.56000000000000005</v>
      </c>
    </row>
    <row r="61" spans="27:27" x14ac:dyDescent="0.45">
      <c r="AA61" s="74">
        <v>0.56999999999999995</v>
      </c>
    </row>
    <row r="62" spans="27:27" x14ac:dyDescent="0.45">
      <c r="AA62" s="74">
        <v>0.57999999999999996</v>
      </c>
    </row>
    <row r="63" spans="27:27" x14ac:dyDescent="0.45">
      <c r="AA63" s="74">
        <v>0.59</v>
      </c>
    </row>
    <row r="64" spans="27:27" x14ac:dyDescent="0.45">
      <c r="AA64" s="74">
        <v>0.6</v>
      </c>
    </row>
    <row r="65" spans="27:27" x14ac:dyDescent="0.45">
      <c r="AA65" s="74">
        <v>0.61</v>
      </c>
    </row>
    <row r="66" spans="27:27" x14ac:dyDescent="0.45">
      <c r="AA66" s="74">
        <v>0.62</v>
      </c>
    </row>
    <row r="67" spans="27:27" x14ac:dyDescent="0.45">
      <c r="AA67" s="74">
        <v>0.63</v>
      </c>
    </row>
    <row r="68" spans="27:27" x14ac:dyDescent="0.45">
      <c r="AA68" s="74">
        <v>0.64</v>
      </c>
    </row>
    <row r="69" spans="27:27" x14ac:dyDescent="0.45">
      <c r="AA69" s="74">
        <v>0.65</v>
      </c>
    </row>
    <row r="70" spans="27:27" x14ac:dyDescent="0.45">
      <c r="AA70" s="74">
        <v>0.66</v>
      </c>
    </row>
    <row r="71" spans="27:27" x14ac:dyDescent="0.45">
      <c r="AA71" s="74">
        <v>0.67</v>
      </c>
    </row>
    <row r="72" spans="27:27" x14ac:dyDescent="0.45">
      <c r="AA72" s="74">
        <v>0.68</v>
      </c>
    </row>
    <row r="73" spans="27:27" x14ac:dyDescent="0.45">
      <c r="AA73" s="74">
        <v>0.69</v>
      </c>
    </row>
    <row r="74" spans="27:27" x14ac:dyDescent="0.45">
      <c r="AA74" s="74">
        <v>0.7</v>
      </c>
    </row>
    <row r="75" spans="27:27" x14ac:dyDescent="0.45">
      <c r="AA75" s="74">
        <v>0.71</v>
      </c>
    </row>
    <row r="76" spans="27:27" x14ac:dyDescent="0.45">
      <c r="AA76" s="74">
        <v>0.72</v>
      </c>
    </row>
    <row r="77" spans="27:27" x14ac:dyDescent="0.45">
      <c r="AA77" s="74">
        <v>0.73</v>
      </c>
    </row>
    <row r="78" spans="27:27" x14ac:dyDescent="0.45">
      <c r="AA78" s="74">
        <v>0.74</v>
      </c>
    </row>
    <row r="79" spans="27:27" x14ac:dyDescent="0.45">
      <c r="AA79" s="74">
        <v>0.75</v>
      </c>
    </row>
    <row r="80" spans="27:27" x14ac:dyDescent="0.45">
      <c r="AA80" s="74">
        <v>0.76</v>
      </c>
    </row>
    <row r="81" spans="27:27" x14ac:dyDescent="0.45">
      <c r="AA81" s="74">
        <v>0.77</v>
      </c>
    </row>
    <row r="82" spans="27:27" x14ac:dyDescent="0.45">
      <c r="AA82" s="74">
        <v>0.78</v>
      </c>
    </row>
    <row r="83" spans="27:27" x14ac:dyDescent="0.45">
      <c r="AA83" s="74">
        <v>0.79</v>
      </c>
    </row>
    <row r="84" spans="27:27" x14ac:dyDescent="0.45">
      <c r="AA84" s="74">
        <v>0.8</v>
      </c>
    </row>
    <row r="85" spans="27:27" x14ac:dyDescent="0.45">
      <c r="AA85" s="74">
        <v>0.81000000000000105</v>
      </c>
    </row>
    <row r="86" spans="27:27" x14ac:dyDescent="0.45">
      <c r="AA86" s="74">
        <v>0.82000000000000095</v>
      </c>
    </row>
    <row r="87" spans="27:27" x14ac:dyDescent="0.45">
      <c r="AA87" s="74">
        <v>0.83000000000000096</v>
      </c>
    </row>
    <row r="88" spans="27:27" x14ac:dyDescent="0.45">
      <c r="AA88" s="74">
        <v>0.84000000000000097</v>
      </c>
    </row>
    <row r="89" spans="27:27" x14ac:dyDescent="0.45">
      <c r="AA89" s="74">
        <v>0.85000000000000098</v>
      </c>
    </row>
    <row r="90" spans="27:27" x14ac:dyDescent="0.45">
      <c r="AA90" s="74">
        <v>0.86000000000000099</v>
      </c>
    </row>
    <row r="91" spans="27:27" x14ac:dyDescent="0.45">
      <c r="AA91" s="74">
        <v>0.87000000000000099</v>
      </c>
    </row>
    <row r="92" spans="27:27" x14ac:dyDescent="0.45">
      <c r="AA92" s="74">
        <v>0.880000000000001</v>
      </c>
    </row>
    <row r="93" spans="27:27" x14ac:dyDescent="0.45">
      <c r="AA93" s="74">
        <v>0.89000000000000101</v>
      </c>
    </row>
    <row r="94" spans="27:27" x14ac:dyDescent="0.45">
      <c r="AA94" s="74">
        <v>0.90000000000000102</v>
      </c>
    </row>
    <row r="95" spans="27:27" x14ac:dyDescent="0.45">
      <c r="AA95" s="74">
        <v>0.91000000000000103</v>
      </c>
    </row>
    <row r="96" spans="27:27" x14ac:dyDescent="0.45">
      <c r="AA96" s="74">
        <v>0.92000000000000104</v>
      </c>
    </row>
    <row r="97" spans="27:27" x14ac:dyDescent="0.45">
      <c r="AA97" s="74">
        <v>0.93000000000000105</v>
      </c>
    </row>
    <row r="98" spans="27:27" x14ac:dyDescent="0.45">
      <c r="AA98" s="74">
        <v>0.94000000000000095</v>
      </c>
    </row>
    <row r="99" spans="27:27" x14ac:dyDescent="0.45">
      <c r="AA99" s="74">
        <v>0.95000000000000095</v>
      </c>
    </row>
    <row r="100" spans="27:27" x14ac:dyDescent="0.45">
      <c r="AA100" s="74">
        <v>0.96000000000000096</v>
      </c>
    </row>
    <row r="101" spans="27:27" x14ac:dyDescent="0.45">
      <c r="AA101" s="74">
        <v>0.97000000000000097</v>
      </c>
    </row>
    <row r="102" spans="27:27" x14ac:dyDescent="0.45">
      <c r="AA102" s="74">
        <v>0.98000000000000098</v>
      </c>
    </row>
    <row r="103" spans="27:27" x14ac:dyDescent="0.45">
      <c r="AA103" s="74">
        <v>0.99000000000000099</v>
      </c>
    </row>
    <row r="104" spans="27:27" x14ac:dyDescent="0.45">
      <c r="AA104" s="74">
        <v>1</v>
      </c>
    </row>
  </sheetData>
  <sheetProtection selectLockedCells="1" selectUnlockedCells="1"/>
  <mergeCells count="45">
    <mergeCell ref="F2:H2"/>
    <mergeCell ref="F3:H3"/>
    <mergeCell ref="F13:H13"/>
    <mergeCell ref="B19:C19"/>
    <mergeCell ref="F11:G11"/>
    <mergeCell ref="F12:G12"/>
    <mergeCell ref="B8:C8"/>
    <mergeCell ref="F5:H5"/>
    <mergeCell ref="F14:G14"/>
    <mergeCell ref="F7:G7"/>
    <mergeCell ref="F9:G9"/>
    <mergeCell ref="F10:H10"/>
    <mergeCell ref="B11:C11"/>
    <mergeCell ref="B12:C12"/>
    <mergeCell ref="B5:D5"/>
    <mergeCell ref="B18:C18"/>
    <mergeCell ref="B21:C21"/>
    <mergeCell ref="B6:C6"/>
    <mergeCell ref="B7:C7"/>
    <mergeCell ref="B14:C14"/>
    <mergeCell ref="B9:C9"/>
    <mergeCell ref="B22:D22"/>
    <mergeCell ref="L13:M13"/>
    <mergeCell ref="B31:C31"/>
    <mergeCell ref="F15:G15"/>
    <mergeCell ref="F19:G19"/>
    <mergeCell ref="F22:G22"/>
    <mergeCell ref="F29:G29"/>
    <mergeCell ref="F24:G24"/>
    <mergeCell ref="F25:H25"/>
    <mergeCell ref="B17:D17"/>
    <mergeCell ref="B30:C30"/>
    <mergeCell ref="F23:G23"/>
    <mergeCell ref="F26:G26"/>
    <mergeCell ref="F27:G27"/>
    <mergeCell ref="B24:C24"/>
    <mergeCell ref="B25:C25"/>
    <mergeCell ref="J5:M5"/>
    <mergeCell ref="F20:H20"/>
    <mergeCell ref="F28:H28"/>
    <mergeCell ref="J6:L6"/>
    <mergeCell ref="J7:L7"/>
    <mergeCell ref="J8:L8"/>
    <mergeCell ref="J9:L9"/>
    <mergeCell ref="J13:K13"/>
  </mergeCells>
  <phoneticPr fontId="0" type="noConversion"/>
  <conditionalFormatting sqref="M6:M9">
    <cfRule type="containsText" dxfId="1" priority="1" operator="containsText" text="(Negarive Cash Flow)">
      <formula>NOT(ISERROR(SEARCH("(Negarive Cash Flow)",M6)))</formula>
    </cfRule>
    <cfRule type="cellIs" dxfId="0" priority="2" operator="lessThan">
      <formula>0</formula>
    </cfRule>
  </conditionalFormatting>
  <dataValidations count="4">
    <dataValidation type="list" allowBlank="1" showInputMessage="1" showErrorMessage="1" sqref="C9 C11:C12" xr:uid="{4F586253-BA26-4EAB-91B5-2E6A483FCB10}">
      <formula1>$AB$6:$AB$7</formula1>
    </dataValidation>
    <dataValidation type="list" allowBlank="1" showInputMessage="1" showErrorMessage="1" sqref="C18" xr:uid="{89844931-AA6B-4F7D-B8D8-311615F84CF6}">
      <formula1>$R$8:$R$9</formula1>
    </dataValidation>
    <dataValidation type="list" allowBlank="1" showInputMessage="1" showErrorMessage="1" sqref="G6" xr:uid="{1FD38E50-A184-4FEB-934F-B79D8DB28045}">
      <formula1>$X$6:$X$7</formula1>
    </dataValidation>
    <dataValidation type="list" allowBlank="1" showInputMessage="1" showErrorMessage="1" sqref="G21" xr:uid="{BF26BD6F-0DCF-4CEA-BCEE-F83EAAA8B520}">
      <formula1>$X$9:$X$10</formula1>
    </dataValidation>
  </dataValidations>
  <pageMargins left="0.7" right="0.7" top="0.75" bottom="0.75" header="0.3" footer="0.3"/>
  <pageSetup scale="82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L370"/>
  <sheetViews>
    <sheetView workbookViewId="0">
      <selection activeCell="B5" sqref="B5"/>
    </sheetView>
  </sheetViews>
  <sheetFormatPr defaultRowHeight="14.25" x14ac:dyDescent="0.45"/>
  <cols>
    <col min="1" max="1" width="32.265625" bestFit="1" customWidth="1"/>
    <col min="2" max="2" width="14" bestFit="1" customWidth="1"/>
    <col min="5" max="5" width="12" bestFit="1" customWidth="1"/>
    <col min="6" max="6" width="9" customWidth="1"/>
    <col min="7" max="7" width="19.3984375" style="5" customWidth="1"/>
    <col min="8" max="8" width="14.3984375" customWidth="1"/>
    <col min="9" max="9" width="20.1328125" customWidth="1"/>
    <col min="10" max="10" width="14.265625" bestFit="1" customWidth="1"/>
    <col min="11" max="11" width="15.1328125" customWidth="1"/>
    <col min="12" max="12" width="0" style="81" hidden="1" customWidth="1"/>
  </cols>
  <sheetData>
    <row r="2" spans="1:12" ht="28.5" x14ac:dyDescent="0.85">
      <c r="A2" s="156" t="s">
        <v>0</v>
      </c>
      <c r="B2" s="157"/>
      <c r="E2" s="158" t="s">
        <v>18</v>
      </c>
      <c r="F2" s="159"/>
      <c r="G2" s="159"/>
      <c r="H2" s="159"/>
      <c r="I2" s="159"/>
      <c r="J2" s="159"/>
      <c r="K2" s="160"/>
    </row>
    <row r="4" spans="1:12" x14ac:dyDescent="0.45">
      <c r="A4" t="s">
        <v>3</v>
      </c>
      <c r="B4" s="1">
        <f>Property!D7-Property!D10</f>
        <v>279000</v>
      </c>
    </row>
    <row r="5" spans="1:12" ht="14.65" thickBot="1" x14ac:dyDescent="0.5">
      <c r="A5" t="s">
        <v>2</v>
      </c>
      <c r="B5" s="45">
        <f>Property!D12</f>
        <v>3.7499999999999999E-2</v>
      </c>
    </row>
    <row r="6" spans="1:12" ht="28.5" x14ac:dyDescent="0.45">
      <c r="A6" t="s">
        <v>4</v>
      </c>
      <c r="B6" s="52">
        <f>Property!D14</f>
        <v>30</v>
      </c>
      <c r="E6" s="6" t="s">
        <v>19</v>
      </c>
      <c r="F6" s="18" t="s">
        <v>28</v>
      </c>
      <c r="G6" s="19" t="s">
        <v>29</v>
      </c>
      <c r="H6" s="7" t="s">
        <v>20</v>
      </c>
      <c r="I6" s="7" t="s">
        <v>21</v>
      </c>
      <c r="J6" s="7" t="s">
        <v>22</v>
      </c>
      <c r="K6" s="8" t="s">
        <v>23</v>
      </c>
    </row>
    <row r="7" spans="1:12" x14ac:dyDescent="0.45">
      <c r="A7" t="s">
        <v>5</v>
      </c>
      <c r="B7" s="17">
        <v>12</v>
      </c>
      <c r="E7" s="20" t="s">
        <v>30</v>
      </c>
      <c r="F7" s="14"/>
      <c r="G7" s="15" t="s">
        <v>26</v>
      </c>
      <c r="H7" s="14"/>
      <c r="I7" s="14"/>
      <c r="J7" s="14"/>
      <c r="K7" s="16">
        <f>B4</f>
        <v>279000</v>
      </c>
      <c r="L7" s="81" t="b">
        <f>ROUND(K7,1)=0</f>
        <v>0</v>
      </c>
    </row>
    <row r="8" spans="1:12" ht="14.65" thickBot="1" x14ac:dyDescent="0.5">
      <c r="A8" t="s">
        <v>6</v>
      </c>
      <c r="B8">
        <f>B6*B7</f>
        <v>360</v>
      </c>
      <c r="E8" s="9" t="e">
        <f>DATE(YEAR(E7),MONTH(E7)+1,DAY(E7))</f>
        <v>#VALUE!</v>
      </c>
      <c r="F8" s="10">
        <v>1</v>
      </c>
      <c r="G8" s="11">
        <f>IF(L7=TRUE,0,ABS(IF($B$9&lt;K7+(K7*(($B$5/$B$7))),$B$9,K7+(K7*(($B$5/$B$7))))))</f>
        <v>1292.0925004862365</v>
      </c>
      <c r="H8" s="12">
        <f>K7*($B$5)/$B$7</f>
        <v>871.875</v>
      </c>
      <c r="I8" s="12">
        <f t="shared" ref="I8:I71" si="0">G8-H8</f>
        <v>420.21750048623653</v>
      </c>
      <c r="J8" s="10"/>
      <c r="K8" s="13">
        <f>K7-I8-J8</f>
        <v>278579.78249951376</v>
      </c>
      <c r="L8" s="81" t="b">
        <f t="shared" ref="L8:L71" si="1">ROUND(K8,1)=0</f>
        <v>0</v>
      </c>
    </row>
    <row r="9" spans="1:12" x14ac:dyDescent="0.45">
      <c r="A9" t="s">
        <v>7</v>
      </c>
      <c r="B9" s="2">
        <f>PMT((B5)/B7,B8,B4,0)</f>
        <v>-1292.0925004862365</v>
      </c>
      <c r="E9" s="4" t="e">
        <f>DATE(YEAR(E8),MONTH(E8)+1,DAY(E8))</f>
        <v>#VALUE!</v>
      </c>
      <c r="F9">
        <f>F8+1</f>
        <v>2</v>
      </c>
      <c r="G9" s="5">
        <f>IF(L8=TRUE,0,ABS(IF($B$9&lt;K8+(K8*(($B$5/$B$7))),$B$9,K8+(K8*(($B$5/$B$7))))))</f>
        <v>1292.0925004862365</v>
      </c>
      <c r="H9" s="1">
        <f>K8*($B$5)/$B$7</f>
        <v>870.56182031098058</v>
      </c>
      <c r="I9" s="1">
        <f t="shared" si="0"/>
        <v>421.53068017525595</v>
      </c>
      <c r="K9" s="1">
        <f t="shared" ref="K9:K72" si="2">K8-I9-J9</f>
        <v>278158.25181933853</v>
      </c>
      <c r="L9" s="81" t="b">
        <f t="shared" si="1"/>
        <v>0</v>
      </c>
    </row>
    <row r="10" spans="1:12" x14ac:dyDescent="0.45">
      <c r="A10" t="s">
        <v>8</v>
      </c>
      <c r="B10" s="2">
        <f>B9*B8</f>
        <v>-465153.30017504515</v>
      </c>
      <c r="E10" s="3" t="e">
        <f t="shared" ref="E10:E73" si="3">DATE(YEAR(E9),MONTH(E9)+1,DAY(E9))</f>
        <v>#VALUE!</v>
      </c>
      <c r="F10">
        <f t="shared" ref="F10:F73" si="4">F9+1</f>
        <v>3</v>
      </c>
      <c r="G10" s="5">
        <f t="shared" ref="G10:G73" si="5">IF(L9=TRUE,0,ABS(IF($B$9&lt;K9+(K9*(($B$5/$B$7))),$B$9,K9+(K9*(($B$5/$B$7))))))</f>
        <v>1292.0925004862365</v>
      </c>
      <c r="H10" s="1">
        <f t="shared" ref="H10:H73" si="6">K9*($B$5)/$B$7</f>
        <v>869.24453693543285</v>
      </c>
      <c r="I10" s="1">
        <f t="shared" si="0"/>
        <v>422.84796355080368</v>
      </c>
      <c r="K10" s="1">
        <f t="shared" si="2"/>
        <v>277735.40385578771</v>
      </c>
      <c r="L10" s="81" t="b">
        <f t="shared" si="1"/>
        <v>0</v>
      </c>
    </row>
    <row r="11" spans="1:12" x14ac:dyDescent="0.45">
      <c r="A11" t="s">
        <v>9</v>
      </c>
      <c r="B11" s="2">
        <f>B10+B4</f>
        <v>-186153.30017504515</v>
      </c>
      <c r="E11" s="3" t="e">
        <f t="shared" si="3"/>
        <v>#VALUE!</v>
      </c>
      <c r="F11">
        <f t="shared" si="4"/>
        <v>4</v>
      </c>
      <c r="G11" s="5">
        <f t="shared" si="5"/>
        <v>1292.0925004862365</v>
      </c>
      <c r="H11" s="1">
        <f t="shared" si="6"/>
        <v>867.92313704933656</v>
      </c>
      <c r="I11" s="1">
        <f t="shared" si="0"/>
        <v>424.16936343689997</v>
      </c>
      <c r="K11" s="1">
        <f t="shared" si="2"/>
        <v>277311.23449235084</v>
      </c>
      <c r="L11" s="81" t="b">
        <f t="shared" si="1"/>
        <v>0</v>
      </c>
    </row>
    <row r="12" spans="1:12" x14ac:dyDescent="0.45">
      <c r="E12" s="3" t="e">
        <f t="shared" si="3"/>
        <v>#VALUE!</v>
      </c>
      <c r="F12">
        <f t="shared" si="4"/>
        <v>5</v>
      </c>
      <c r="G12" s="5">
        <f t="shared" si="5"/>
        <v>1292.0925004862365</v>
      </c>
      <c r="H12" s="1">
        <f t="shared" si="6"/>
        <v>866.59760778859629</v>
      </c>
      <c r="I12" s="1">
        <f t="shared" si="0"/>
        <v>425.49489269764024</v>
      </c>
      <c r="K12" s="1">
        <f t="shared" si="2"/>
        <v>276885.73959965317</v>
      </c>
      <c r="L12" s="81" t="b">
        <f t="shared" si="1"/>
        <v>0</v>
      </c>
    </row>
    <row r="13" spans="1:12" x14ac:dyDescent="0.45">
      <c r="E13" s="3" t="e">
        <f t="shared" si="3"/>
        <v>#VALUE!</v>
      </c>
      <c r="F13">
        <f t="shared" si="4"/>
        <v>6</v>
      </c>
      <c r="G13" s="5">
        <f t="shared" si="5"/>
        <v>1292.0925004862365</v>
      </c>
      <c r="H13" s="1">
        <f t="shared" si="6"/>
        <v>865.26793624891616</v>
      </c>
      <c r="I13" s="1">
        <f t="shared" si="0"/>
        <v>426.82456423732037</v>
      </c>
      <c r="K13" s="1">
        <f t="shared" si="2"/>
        <v>276458.91503541585</v>
      </c>
      <c r="L13" s="81" t="b">
        <f t="shared" si="1"/>
        <v>0</v>
      </c>
    </row>
    <row r="14" spans="1:12" x14ac:dyDescent="0.45">
      <c r="E14" s="3" t="e">
        <f t="shared" si="3"/>
        <v>#VALUE!</v>
      </c>
      <c r="F14">
        <f t="shared" si="4"/>
        <v>7</v>
      </c>
      <c r="G14" s="5">
        <f t="shared" si="5"/>
        <v>1292.0925004862365</v>
      </c>
      <c r="H14" s="1">
        <f t="shared" si="6"/>
        <v>863.93410948567453</v>
      </c>
      <c r="I14" s="1">
        <f t="shared" si="0"/>
        <v>428.15839100056201</v>
      </c>
      <c r="K14" s="1">
        <f t="shared" si="2"/>
        <v>276030.75664441526</v>
      </c>
      <c r="L14" s="81" t="b">
        <f t="shared" si="1"/>
        <v>0</v>
      </c>
    </row>
    <row r="15" spans="1:12" x14ac:dyDescent="0.45">
      <c r="E15" s="3" t="e">
        <f t="shared" si="3"/>
        <v>#VALUE!</v>
      </c>
      <c r="F15">
        <f t="shared" si="4"/>
        <v>8</v>
      </c>
      <c r="G15" s="5">
        <f t="shared" si="5"/>
        <v>1292.0925004862365</v>
      </c>
      <c r="H15" s="1">
        <f t="shared" si="6"/>
        <v>862.5961145137976</v>
      </c>
      <c r="I15" s="1">
        <f t="shared" si="0"/>
        <v>429.49638597243893</v>
      </c>
      <c r="K15" s="1">
        <f t="shared" si="2"/>
        <v>275601.26025844284</v>
      </c>
      <c r="L15" s="81" t="b">
        <f t="shared" si="1"/>
        <v>0</v>
      </c>
    </row>
    <row r="16" spans="1:12" x14ac:dyDescent="0.45">
      <c r="E16" s="3" t="e">
        <f t="shared" si="3"/>
        <v>#VALUE!</v>
      </c>
      <c r="F16">
        <f t="shared" si="4"/>
        <v>9</v>
      </c>
      <c r="G16" s="5">
        <f t="shared" si="5"/>
        <v>1292.0925004862365</v>
      </c>
      <c r="H16" s="1">
        <f t="shared" si="6"/>
        <v>861.2539383076338</v>
      </c>
      <c r="I16" s="1">
        <f t="shared" si="0"/>
        <v>430.83856217860273</v>
      </c>
      <c r="K16" s="1">
        <f t="shared" si="2"/>
        <v>275170.42169626424</v>
      </c>
      <c r="L16" s="81" t="b">
        <f t="shared" si="1"/>
        <v>0</v>
      </c>
    </row>
    <row r="17" spans="2:12" x14ac:dyDescent="0.45">
      <c r="E17" s="3" t="e">
        <f t="shared" si="3"/>
        <v>#VALUE!</v>
      </c>
      <c r="F17">
        <f t="shared" si="4"/>
        <v>10</v>
      </c>
      <c r="G17" s="5">
        <f t="shared" si="5"/>
        <v>1292.0925004862365</v>
      </c>
      <c r="H17" s="1">
        <f t="shared" si="6"/>
        <v>859.90756780082575</v>
      </c>
      <c r="I17" s="1">
        <f t="shared" si="0"/>
        <v>432.18493268541079</v>
      </c>
      <c r="K17" s="1">
        <f t="shared" si="2"/>
        <v>274738.23676357884</v>
      </c>
      <c r="L17" s="81" t="b">
        <f t="shared" si="1"/>
        <v>0</v>
      </c>
    </row>
    <row r="18" spans="2:12" x14ac:dyDescent="0.45">
      <c r="E18" s="3" t="e">
        <f t="shared" si="3"/>
        <v>#VALUE!</v>
      </c>
      <c r="F18">
        <f t="shared" si="4"/>
        <v>11</v>
      </c>
      <c r="G18" s="5">
        <f t="shared" si="5"/>
        <v>1292.0925004862365</v>
      </c>
      <c r="H18" s="1">
        <f t="shared" si="6"/>
        <v>858.55698988618394</v>
      </c>
      <c r="I18" s="1">
        <f t="shared" si="0"/>
        <v>433.53551060005259</v>
      </c>
      <c r="K18" s="1">
        <f t="shared" si="2"/>
        <v>274304.70125297876</v>
      </c>
      <c r="L18" s="81" t="b">
        <f t="shared" si="1"/>
        <v>0</v>
      </c>
    </row>
    <row r="19" spans="2:12" x14ac:dyDescent="0.45">
      <c r="E19" s="3" t="e">
        <f t="shared" si="3"/>
        <v>#VALUE!</v>
      </c>
      <c r="F19">
        <f t="shared" si="4"/>
        <v>12</v>
      </c>
      <c r="G19" s="5">
        <f t="shared" si="5"/>
        <v>1292.0925004862365</v>
      </c>
      <c r="H19" s="1">
        <f t="shared" si="6"/>
        <v>857.20219141555856</v>
      </c>
      <c r="I19" s="1">
        <f t="shared" si="0"/>
        <v>434.89030907067797</v>
      </c>
      <c r="K19" s="1">
        <f t="shared" si="2"/>
        <v>273869.81094390806</v>
      </c>
      <c r="L19" s="81" t="b">
        <f t="shared" si="1"/>
        <v>0</v>
      </c>
    </row>
    <row r="20" spans="2:12" x14ac:dyDescent="0.45">
      <c r="E20" s="3" t="e">
        <f t="shared" si="3"/>
        <v>#VALUE!</v>
      </c>
      <c r="F20">
        <f t="shared" si="4"/>
        <v>13</v>
      </c>
      <c r="G20" s="5">
        <f t="shared" si="5"/>
        <v>1292.0925004862365</v>
      </c>
      <c r="H20" s="1">
        <f t="shared" si="6"/>
        <v>855.84315919971266</v>
      </c>
      <c r="I20" s="1">
        <f t="shared" si="0"/>
        <v>436.24934128652387</v>
      </c>
      <c r="K20" s="1">
        <f t="shared" si="2"/>
        <v>273433.56160262151</v>
      </c>
      <c r="L20" s="81" t="b">
        <f t="shared" si="1"/>
        <v>0</v>
      </c>
    </row>
    <row r="21" spans="2:12" x14ac:dyDescent="0.45">
      <c r="E21" s="3" t="e">
        <f t="shared" si="3"/>
        <v>#VALUE!</v>
      </c>
      <c r="F21">
        <f t="shared" si="4"/>
        <v>14</v>
      </c>
      <c r="G21" s="5">
        <f t="shared" si="5"/>
        <v>1292.0925004862365</v>
      </c>
      <c r="H21" s="1">
        <f t="shared" si="6"/>
        <v>854.47988000819214</v>
      </c>
      <c r="I21" s="1">
        <f t="shared" si="0"/>
        <v>437.61262047804439</v>
      </c>
      <c r="K21" s="1">
        <f t="shared" si="2"/>
        <v>272995.94898214348</v>
      </c>
      <c r="L21" s="81" t="b">
        <f t="shared" si="1"/>
        <v>0</v>
      </c>
    </row>
    <row r="22" spans="2:12" x14ac:dyDescent="0.45">
      <c r="E22" s="3" t="e">
        <f t="shared" si="3"/>
        <v>#VALUE!</v>
      </c>
      <c r="F22">
        <f t="shared" si="4"/>
        <v>15</v>
      </c>
      <c r="G22" s="5">
        <f t="shared" si="5"/>
        <v>1292.0925004862365</v>
      </c>
      <c r="H22" s="1">
        <f t="shared" si="6"/>
        <v>853.1123405691983</v>
      </c>
      <c r="I22" s="1">
        <f t="shared" si="0"/>
        <v>438.98015991703824</v>
      </c>
      <c r="K22" s="1">
        <f t="shared" si="2"/>
        <v>272556.96882222645</v>
      </c>
      <c r="L22" s="81" t="b">
        <f t="shared" si="1"/>
        <v>0</v>
      </c>
    </row>
    <row r="23" spans="2:12" x14ac:dyDescent="0.45">
      <c r="E23" s="3" t="e">
        <f t="shared" si="3"/>
        <v>#VALUE!</v>
      </c>
      <c r="F23">
        <f t="shared" si="4"/>
        <v>16</v>
      </c>
      <c r="G23" s="5">
        <f t="shared" si="5"/>
        <v>1292.0925004862365</v>
      </c>
      <c r="H23" s="1">
        <f t="shared" si="6"/>
        <v>851.74052756945764</v>
      </c>
      <c r="I23" s="1">
        <f t="shared" si="0"/>
        <v>440.35197291677889</v>
      </c>
      <c r="K23" s="1">
        <f t="shared" si="2"/>
        <v>272116.61684930965</v>
      </c>
      <c r="L23" s="81" t="b">
        <f t="shared" si="1"/>
        <v>0</v>
      </c>
    </row>
    <row r="24" spans="2:12" x14ac:dyDescent="0.45">
      <c r="E24" s="3" t="e">
        <f t="shared" si="3"/>
        <v>#VALUE!</v>
      </c>
      <c r="F24">
        <f t="shared" si="4"/>
        <v>17</v>
      </c>
      <c r="G24" s="5">
        <f t="shared" si="5"/>
        <v>1292.0925004862365</v>
      </c>
      <c r="H24" s="1">
        <f t="shared" si="6"/>
        <v>850.36442765409265</v>
      </c>
      <c r="I24" s="1">
        <f t="shared" si="0"/>
        <v>441.72807283214388</v>
      </c>
      <c r="K24" s="1">
        <f t="shared" si="2"/>
        <v>271674.88877647748</v>
      </c>
      <c r="L24" s="81" t="b">
        <f t="shared" si="1"/>
        <v>0</v>
      </c>
    </row>
    <row r="25" spans="2:12" x14ac:dyDescent="0.45">
      <c r="E25" s="3" t="e">
        <f t="shared" si="3"/>
        <v>#VALUE!</v>
      </c>
      <c r="F25">
        <f t="shared" si="4"/>
        <v>18</v>
      </c>
      <c r="G25" s="5">
        <f t="shared" si="5"/>
        <v>1292.0925004862365</v>
      </c>
      <c r="H25" s="1">
        <f t="shared" si="6"/>
        <v>848.98402742649205</v>
      </c>
      <c r="I25" s="1">
        <f t="shared" si="0"/>
        <v>443.10847305974448</v>
      </c>
      <c r="K25" s="1">
        <f t="shared" si="2"/>
        <v>271231.78030341776</v>
      </c>
      <c r="L25" s="81" t="b">
        <f t="shared" si="1"/>
        <v>0</v>
      </c>
    </row>
    <row r="26" spans="2:12" x14ac:dyDescent="0.45">
      <c r="E26" s="3" t="e">
        <f t="shared" si="3"/>
        <v>#VALUE!</v>
      </c>
      <c r="F26">
        <f t="shared" si="4"/>
        <v>19</v>
      </c>
      <c r="G26" s="5">
        <f t="shared" si="5"/>
        <v>1292.0925004862365</v>
      </c>
      <c r="H26" s="1">
        <f t="shared" si="6"/>
        <v>847.59931344818051</v>
      </c>
      <c r="I26" s="1">
        <f t="shared" si="0"/>
        <v>444.49318703805602</v>
      </c>
      <c r="K26" s="1">
        <f t="shared" si="2"/>
        <v>270787.28711637971</v>
      </c>
      <c r="L26" s="81" t="b">
        <f t="shared" si="1"/>
        <v>0</v>
      </c>
    </row>
    <row r="27" spans="2:12" x14ac:dyDescent="0.45">
      <c r="B27" s="2"/>
      <c r="E27" s="3" t="e">
        <f t="shared" si="3"/>
        <v>#VALUE!</v>
      </c>
      <c r="F27">
        <f t="shared" si="4"/>
        <v>20</v>
      </c>
      <c r="G27" s="5">
        <f t="shared" si="5"/>
        <v>1292.0925004862365</v>
      </c>
      <c r="H27" s="1">
        <f t="shared" si="6"/>
        <v>846.21027223868657</v>
      </c>
      <c r="I27" s="1">
        <f t="shared" si="0"/>
        <v>445.88222824754996</v>
      </c>
      <c r="K27" s="1">
        <f t="shared" si="2"/>
        <v>270341.40488813218</v>
      </c>
      <c r="L27" s="81" t="b">
        <f t="shared" si="1"/>
        <v>0</v>
      </c>
    </row>
    <row r="28" spans="2:12" x14ac:dyDescent="0.45">
      <c r="B28" s="2"/>
      <c r="E28" s="3" t="e">
        <f t="shared" si="3"/>
        <v>#VALUE!</v>
      </c>
      <c r="F28">
        <f t="shared" si="4"/>
        <v>21</v>
      </c>
      <c r="G28" s="5">
        <f t="shared" si="5"/>
        <v>1292.0925004862365</v>
      </c>
      <c r="H28" s="1">
        <f t="shared" si="6"/>
        <v>844.81689027541313</v>
      </c>
      <c r="I28" s="1">
        <f t="shared" si="0"/>
        <v>447.2756102108234</v>
      </c>
      <c r="K28" s="1">
        <f t="shared" si="2"/>
        <v>269894.12927792134</v>
      </c>
      <c r="L28" s="81" t="b">
        <f t="shared" si="1"/>
        <v>0</v>
      </c>
    </row>
    <row r="29" spans="2:12" x14ac:dyDescent="0.45">
      <c r="B29" s="2"/>
      <c r="E29" s="3" t="e">
        <f t="shared" si="3"/>
        <v>#VALUE!</v>
      </c>
      <c r="F29">
        <f t="shared" si="4"/>
        <v>22</v>
      </c>
      <c r="G29" s="5">
        <f t="shared" si="5"/>
        <v>1292.0925004862365</v>
      </c>
      <c r="H29" s="1">
        <f t="shared" si="6"/>
        <v>843.4191539935041</v>
      </c>
      <c r="I29" s="1">
        <f t="shared" si="0"/>
        <v>448.67334649273243</v>
      </c>
      <c r="K29" s="1">
        <f t="shared" si="2"/>
        <v>269445.45593142859</v>
      </c>
      <c r="L29" s="81" t="b">
        <f t="shared" si="1"/>
        <v>0</v>
      </c>
    </row>
    <row r="30" spans="2:12" x14ac:dyDescent="0.45">
      <c r="E30" s="3" t="e">
        <f t="shared" si="3"/>
        <v>#VALUE!</v>
      </c>
      <c r="F30">
        <f t="shared" si="4"/>
        <v>23</v>
      </c>
      <c r="G30" s="5">
        <f t="shared" si="5"/>
        <v>1292.0925004862365</v>
      </c>
      <c r="H30" s="1">
        <f t="shared" si="6"/>
        <v>842.01704978571433</v>
      </c>
      <c r="I30" s="1">
        <f t="shared" si="0"/>
        <v>450.0754507005222</v>
      </c>
      <c r="K30" s="1">
        <f t="shared" si="2"/>
        <v>268995.38048072805</v>
      </c>
      <c r="L30" s="81" t="b">
        <f t="shared" si="1"/>
        <v>0</v>
      </c>
    </row>
    <row r="31" spans="2:12" x14ac:dyDescent="0.45">
      <c r="E31" s="3" t="e">
        <f t="shared" si="3"/>
        <v>#VALUE!</v>
      </c>
      <c r="F31">
        <f t="shared" si="4"/>
        <v>24</v>
      </c>
      <c r="G31" s="5">
        <f t="shared" si="5"/>
        <v>1292.0925004862365</v>
      </c>
      <c r="H31" s="1">
        <f t="shared" si="6"/>
        <v>840.61056400227517</v>
      </c>
      <c r="I31" s="1">
        <f t="shared" si="0"/>
        <v>451.48193648396136</v>
      </c>
      <c r="K31" s="1">
        <f t="shared" si="2"/>
        <v>268543.89854424412</v>
      </c>
      <c r="L31" s="81" t="b">
        <f t="shared" si="1"/>
        <v>0</v>
      </c>
    </row>
    <row r="32" spans="2:12" x14ac:dyDescent="0.45">
      <c r="E32" s="3" t="e">
        <f t="shared" si="3"/>
        <v>#VALUE!</v>
      </c>
      <c r="F32">
        <f t="shared" si="4"/>
        <v>25</v>
      </c>
      <c r="G32" s="5">
        <f t="shared" si="5"/>
        <v>1292.0925004862365</v>
      </c>
      <c r="H32" s="1">
        <f t="shared" si="6"/>
        <v>839.19968295076285</v>
      </c>
      <c r="I32" s="1">
        <f t="shared" si="0"/>
        <v>452.89281753547368</v>
      </c>
      <c r="K32" s="1">
        <f t="shared" si="2"/>
        <v>268091.00572670862</v>
      </c>
      <c r="L32" s="81" t="b">
        <f t="shared" si="1"/>
        <v>0</v>
      </c>
    </row>
    <row r="33" spans="5:12" x14ac:dyDescent="0.45">
      <c r="E33" s="3" t="e">
        <f t="shared" si="3"/>
        <v>#VALUE!</v>
      </c>
      <c r="F33">
        <f t="shared" si="4"/>
        <v>26</v>
      </c>
      <c r="G33" s="5">
        <f t="shared" si="5"/>
        <v>1292.0925004862365</v>
      </c>
      <c r="H33" s="1">
        <f t="shared" si="6"/>
        <v>837.78439289596452</v>
      </c>
      <c r="I33" s="1">
        <f t="shared" si="0"/>
        <v>454.30810759027202</v>
      </c>
      <c r="K33" s="1">
        <f t="shared" si="2"/>
        <v>267636.69761911838</v>
      </c>
      <c r="L33" s="81" t="b">
        <f t="shared" si="1"/>
        <v>0</v>
      </c>
    </row>
    <row r="34" spans="5:12" x14ac:dyDescent="0.45">
      <c r="E34" s="3" t="e">
        <f t="shared" si="3"/>
        <v>#VALUE!</v>
      </c>
      <c r="F34">
        <f t="shared" si="4"/>
        <v>27</v>
      </c>
      <c r="G34" s="5">
        <f t="shared" si="5"/>
        <v>1292.0925004862365</v>
      </c>
      <c r="H34" s="1">
        <f t="shared" si="6"/>
        <v>836.36468005974484</v>
      </c>
      <c r="I34" s="1">
        <f t="shared" si="0"/>
        <v>455.72782042649169</v>
      </c>
      <c r="K34" s="1">
        <f t="shared" si="2"/>
        <v>267180.96979869186</v>
      </c>
      <c r="L34" s="81" t="b">
        <f t="shared" si="1"/>
        <v>0</v>
      </c>
    </row>
    <row r="35" spans="5:12" x14ac:dyDescent="0.45">
      <c r="E35" s="3" t="e">
        <f t="shared" si="3"/>
        <v>#VALUE!</v>
      </c>
      <c r="F35">
        <f t="shared" si="4"/>
        <v>28</v>
      </c>
      <c r="G35" s="5">
        <f t="shared" si="5"/>
        <v>1292.0925004862365</v>
      </c>
      <c r="H35" s="1">
        <f t="shared" si="6"/>
        <v>834.940530620912</v>
      </c>
      <c r="I35" s="1">
        <f t="shared" si="0"/>
        <v>457.15196986532453</v>
      </c>
      <c r="K35" s="1">
        <f t="shared" si="2"/>
        <v>266723.81782882655</v>
      </c>
      <c r="L35" s="81" t="b">
        <f t="shared" si="1"/>
        <v>0</v>
      </c>
    </row>
    <row r="36" spans="5:12" x14ac:dyDescent="0.45">
      <c r="E36" s="3" t="e">
        <f t="shared" si="3"/>
        <v>#VALUE!</v>
      </c>
      <c r="F36">
        <f t="shared" si="4"/>
        <v>29</v>
      </c>
      <c r="G36" s="5">
        <f t="shared" si="5"/>
        <v>1292.0925004862365</v>
      </c>
      <c r="H36" s="1">
        <f t="shared" si="6"/>
        <v>833.51193071508294</v>
      </c>
      <c r="I36" s="1">
        <f t="shared" si="0"/>
        <v>458.58056977115359</v>
      </c>
      <c r="K36" s="1">
        <f t="shared" si="2"/>
        <v>266265.23725905537</v>
      </c>
      <c r="L36" s="81" t="b">
        <f t="shared" si="1"/>
        <v>0</v>
      </c>
    </row>
    <row r="37" spans="5:12" x14ac:dyDescent="0.45">
      <c r="E37" s="3" t="e">
        <f t="shared" si="3"/>
        <v>#VALUE!</v>
      </c>
      <c r="F37">
        <f t="shared" si="4"/>
        <v>30</v>
      </c>
      <c r="G37" s="5">
        <f t="shared" si="5"/>
        <v>1292.0925004862365</v>
      </c>
      <c r="H37" s="1">
        <f t="shared" si="6"/>
        <v>832.0788664345481</v>
      </c>
      <c r="I37" s="1">
        <f t="shared" si="0"/>
        <v>460.01363405168843</v>
      </c>
      <c r="K37" s="1">
        <f t="shared" si="2"/>
        <v>265805.22362500371</v>
      </c>
      <c r="L37" s="81" t="b">
        <f t="shared" si="1"/>
        <v>0</v>
      </c>
    </row>
    <row r="38" spans="5:12" x14ac:dyDescent="0.45">
      <c r="E38" s="3" t="e">
        <f t="shared" si="3"/>
        <v>#VALUE!</v>
      </c>
      <c r="F38">
        <f t="shared" si="4"/>
        <v>31</v>
      </c>
      <c r="G38" s="5">
        <f t="shared" si="5"/>
        <v>1292.0925004862365</v>
      </c>
      <c r="H38" s="1">
        <f t="shared" si="6"/>
        <v>830.64132382813659</v>
      </c>
      <c r="I38" s="1">
        <f t="shared" si="0"/>
        <v>461.45117665809994</v>
      </c>
      <c r="K38" s="1">
        <f t="shared" si="2"/>
        <v>265343.77244834561</v>
      </c>
      <c r="L38" s="81" t="b">
        <f t="shared" si="1"/>
        <v>0</v>
      </c>
    </row>
    <row r="39" spans="5:12" x14ac:dyDescent="0.45">
      <c r="E39" s="3" t="e">
        <f t="shared" si="3"/>
        <v>#VALUE!</v>
      </c>
      <c r="F39">
        <f t="shared" si="4"/>
        <v>32</v>
      </c>
      <c r="G39" s="5">
        <f t="shared" si="5"/>
        <v>1292.0925004862365</v>
      </c>
      <c r="H39" s="1">
        <f t="shared" si="6"/>
        <v>829.19928890107997</v>
      </c>
      <c r="I39" s="1">
        <f t="shared" si="0"/>
        <v>462.89321158515656</v>
      </c>
      <c r="K39" s="1">
        <f t="shared" si="2"/>
        <v>264880.87923676043</v>
      </c>
      <c r="L39" s="81" t="b">
        <f t="shared" si="1"/>
        <v>0</v>
      </c>
    </row>
    <row r="40" spans="5:12" x14ac:dyDescent="0.45">
      <c r="E40" s="3" t="e">
        <f t="shared" si="3"/>
        <v>#VALUE!</v>
      </c>
      <c r="F40">
        <f t="shared" si="4"/>
        <v>33</v>
      </c>
      <c r="G40" s="5">
        <f t="shared" si="5"/>
        <v>1292.0925004862365</v>
      </c>
      <c r="H40" s="1">
        <f t="shared" si="6"/>
        <v>827.75274761487628</v>
      </c>
      <c r="I40" s="1">
        <f t="shared" si="0"/>
        <v>464.33975287136025</v>
      </c>
      <c r="K40" s="1">
        <f t="shared" si="2"/>
        <v>264416.53948388906</v>
      </c>
      <c r="L40" s="81" t="b">
        <f t="shared" si="1"/>
        <v>0</v>
      </c>
    </row>
    <row r="41" spans="5:12" x14ac:dyDescent="0.45">
      <c r="E41" s="3" t="e">
        <f t="shared" si="3"/>
        <v>#VALUE!</v>
      </c>
      <c r="F41">
        <f t="shared" si="4"/>
        <v>34</v>
      </c>
      <c r="G41" s="5">
        <f t="shared" si="5"/>
        <v>1292.0925004862365</v>
      </c>
      <c r="H41" s="1">
        <f t="shared" si="6"/>
        <v>826.30168588715333</v>
      </c>
      <c r="I41" s="1">
        <f t="shared" si="0"/>
        <v>465.79081459908321</v>
      </c>
      <c r="K41" s="1">
        <f t="shared" si="2"/>
        <v>263950.74866928998</v>
      </c>
      <c r="L41" s="81" t="b">
        <f t="shared" si="1"/>
        <v>0</v>
      </c>
    </row>
    <row r="42" spans="5:12" x14ac:dyDescent="0.45">
      <c r="E42" s="3" t="e">
        <f t="shared" si="3"/>
        <v>#VALUE!</v>
      </c>
      <c r="F42">
        <f t="shared" si="4"/>
        <v>35</v>
      </c>
      <c r="G42" s="5">
        <f t="shared" si="5"/>
        <v>1292.0925004862365</v>
      </c>
      <c r="H42" s="1">
        <f t="shared" si="6"/>
        <v>824.84608959153127</v>
      </c>
      <c r="I42" s="1">
        <f t="shared" si="0"/>
        <v>467.24641089470526</v>
      </c>
      <c r="K42" s="1">
        <f t="shared" si="2"/>
        <v>263483.50225839525</v>
      </c>
      <c r="L42" s="81" t="b">
        <f t="shared" si="1"/>
        <v>0</v>
      </c>
    </row>
    <row r="43" spans="5:12" x14ac:dyDescent="0.45">
      <c r="E43" s="3" t="e">
        <f t="shared" si="3"/>
        <v>#VALUE!</v>
      </c>
      <c r="F43">
        <f t="shared" si="4"/>
        <v>36</v>
      </c>
      <c r="G43" s="5">
        <f t="shared" si="5"/>
        <v>1292.0925004862365</v>
      </c>
      <c r="H43" s="1">
        <f t="shared" si="6"/>
        <v>823.38594455748523</v>
      </c>
      <c r="I43" s="1">
        <f t="shared" si="0"/>
        <v>468.7065559287513</v>
      </c>
      <c r="K43" s="1">
        <f t="shared" si="2"/>
        <v>263014.79570246651</v>
      </c>
      <c r="L43" s="81" t="b">
        <f t="shared" si="1"/>
        <v>0</v>
      </c>
    </row>
    <row r="44" spans="5:12" x14ac:dyDescent="0.45">
      <c r="E44" s="3" t="e">
        <f t="shared" si="3"/>
        <v>#VALUE!</v>
      </c>
      <c r="F44">
        <f t="shared" si="4"/>
        <v>37</v>
      </c>
      <c r="G44" s="5">
        <f t="shared" si="5"/>
        <v>1292.0925004862365</v>
      </c>
      <c r="H44" s="1">
        <f t="shared" si="6"/>
        <v>821.92123657020784</v>
      </c>
      <c r="I44" s="1">
        <f t="shared" si="0"/>
        <v>470.17126391602869</v>
      </c>
      <c r="K44" s="1">
        <f t="shared" si="2"/>
        <v>262544.6244385505</v>
      </c>
      <c r="L44" s="81" t="b">
        <f t="shared" si="1"/>
        <v>0</v>
      </c>
    </row>
    <row r="45" spans="5:12" x14ac:dyDescent="0.45">
      <c r="E45" s="3" t="e">
        <f t="shared" si="3"/>
        <v>#VALUE!</v>
      </c>
      <c r="F45">
        <f t="shared" si="4"/>
        <v>38</v>
      </c>
      <c r="G45" s="5">
        <f t="shared" si="5"/>
        <v>1292.0925004862365</v>
      </c>
      <c r="H45" s="1">
        <f t="shared" si="6"/>
        <v>820.45195137047028</v>
      </c>
      <c r="I45" s="1">
        <f t="shared" si="0"/>
        <v>471.64054911576625</v>
      </c>
      <c r="K45" s="1">
        <f t="shared" si="2"/>
        <v>262072.98388943472</v>
      </c>
      <c r="L45" s="81" t="b">
        <f t="shared" si="1"/>
        <v>0</v>
      </c>
    </row>
    <row r="46" spans="5:12" x14ac:dyDescent="0.45">
      <c r="E46" s="3" t="e">
        <f t="shared" si="3"/>
        <v>#VALUE!</v>
      </c>
      <c r="F46">
        <f t="shared" si="4"/>
        <v>39</v>
      </c>
      <c r="G46" s="5">
        <f t="shared" si="5"/>
        <v>1292.0925004862365</v>
      </c>
      <c r="H46" s="1">
        <f t="shared" si="6"/>
        <v>818.97807465448341</v>
      </c>
      <c r="I46" s="1">
        <f t="shared" si="0"/>
        <v>473.11442583175312</v>
      </c>
      <c r="K46" s="1">
        <f t="shared" si="2"/>
        <v>261599.86946360295</v>
      </c>
      <c r="L46" s="81" t="b">
        <f t="shared" si="1"/>
        <v>0</v>
      </c>
    </row>
    <row r="47" spans="5:12" x14ac:dyDescent="0.45">
      <c r="E47" s="3" t="e">
        <f t="shared" si="3"/>
        <v>#VALUE!</v>
      </c>
      <c r="F47">
        <f t="shared" si="4"/>
        <v>40</v>
      </c>
      <c r="G47" s="5">
        <f t="shared" si="5"/>
        <v>1292.0925004862365</v>
      </c>
      <c r="H47" s="1">
        <f t="shared" si="6"/>
        <v>817.49959207375923</v>
      </c>
      <c r="I47" s="1">
        <f t="shared" si="0"/>
        <v>474.5929084124773</v>
      </c>
      <c r="K47" s="1">
        <f t="shared" si="2"/>
        <v>261125.27655519047</v>
      </c>
      <c r="L47" s="81" t="b">
        <f t="shared" si="1"/>
        <v>0</v>
      </c>
    </row>
    <row r="48" spans="5:12" x14ac:dyDescent="0.45">
      <c r="E48" s="3" t="e">
        <f t="shared" si="3"/>
        <v>#VALUE!</v>
      </c>
      <c r="F48">
        <f t="shared" si="4"/>
        <v>41</v>
      </c>
      <c r="G48" s="5">
        <f t="shared" si="5"/>
        <v>1292.0925004862365</v>
      </c>
      <c r="H48" s="1">
        <f t="shared" si="6"/>
        <v>816.01648923497021</v>
      </c>
      <c r="I48" s="1">
        <f t="shared" si="0"/>
        <v>476.07601125126632</v>
      </c>
      <c r="K48" s="1">
        <f t="shared" si="2"/>
        <v>260649.20054393919</v>
      </c>
      <c r="L48" s="81" t="b">
        <f t="shared" si="1"/>
        <v>0</v>
      </c>
    </row>
    <row r="49" spans="5:12" x14ac:dyDescent="0.45">
      <c r="E49" s="3" t="e">
        <f t="shared" si="3"/>
        <v>#VALUE!</v>
      </c>
      <c r="F49">
        <f t="shared" si="4"/>
        <v>42</v>
      </c>
      <c r="G49" s="5">
        <f t="shared" si="5"/>
        <v>1292.0925004862365</v>
      </c>
      <c r="H49" s="1">
        <f t="shared" si="6"/>
        <v>814.52875169980996</v>
      </c>
      <c r="I49" s="1">
        <f t="shared" si="0"/>
        <v>477.56374878642657</v>
      </c>
      <c r="K49" s="1">
        <f t="shared" si="2"/>
        <v>260171.63679515276</v>
      </c>
      <c r="L49" s="81" t="b">
        <f t="shared" si="1"/>
        <v>0</v>
      </c>
    </row>
    <row r="50" spans="5:12" x14ac:dyDescent="0.45">
      <c r="E50" s="3" t="e">
        <f t="shared" si="3"/>
        <v>#VALUE!</v>
      </c>
      <c r="F50">
        <f t="shared" si="4"/>
        <v>43</v>
      </c>
      <c r="G50" s="5">
        <f t="shared" si="5"/>
        <v>1292.0925004862365</v>
      </c>
      <c r="H50" s="1">
        <f t="shared" si="6"/>
        <v>813.0363649848523</v>
      </c>
      <c r="I50" s="1">
        <f t="shared" si="0"/>
        <v>479.05613550138423</v>
      </c>
      <c r="K50" s="1">
        <f t="shared" si="2"/>
        <v>259692.58065965137</v>
      </c>
      <c r="L50" s="81" t="b">
        <f t="shared" si="1"/>
        <v>0</v>
      </c>
    </row>
    <row r="51" spans="5:12" x14ac:dyDescent="0.45">
      <c r="E51" s="3" t="e">
        <f t="shared" si="3"/>
        <v>#VALUE!</v>
      </c>
      <c r="F51">
        <f t="shared" si="4"/>
        <v>44</v>
      </c>
      <c r="G51" s="5">
        <f t="shared" si="5"/>
        <v>1292.0925004862365</v>
      </c>
      <c r="H51" s="1">
        <f t="shared" si="6"/>
        <v>811.53931456141061</v>
      </c>
      <c r="I51" s="1">
        <f t="shared" si="0"/>
        <v>480.55318592482593</v>
      </c>
      <c r="K51" s="1">
        <f t="shared" si="2"/>
        <v>259212.02747372654</v>
      </c>
      <c r="L51" s="81" t="b">
        <f t="shared" si="1"/>
        <v>0</v>
      </c>
    </row>
    <row r="52" spans="5:12" x14ac:dyDescent="0.45">
      <c r="E52" s="3" t="e">
        <f t="shared" si="3"/>
        <v>#VALUE!</v>
      </c>
      <c r="F52">
        <f t="shared" si="4"/>
        <v>45</v>
      </c>
      <c r="G52" s="5">
        <f t="shared" si="5"/>
        <v>1292.0925004862365</v>
      </c>
      <c r="H52" s="1">
        <f t="shared" si="6"/>
        <v>810.03758585539538</v>
      </c>
      <c r="I52" s="1">
        <f t="shared" si="0"/>
        <v>482.05491463084115</v>
      </c>
      <c r="K52" s="1">
        <f t="shared" si="2"/>
        <v>258729.97255909571</v>
      </c>
      <c r="L52" s="81" t="b">
        <f t="shared" si="1"/>
        <v>0</v>
      </c>
    </row>
    <row r="53" spans="5:12" x14ac:dyDescent="0.45">
      <c r="E53" s="3" t="e">
        <f t="shared" si="3"/>
        <v>#VALUE!</v>
      </c>
      <c r="F53">
        <f t="shared" si="4"/>
        <v>46</v>
      </c>
      <c r="G53" s="5">
        <f t="shared" si="5"/>
        <v>1292.0925004862365</v>
      </c>
      <c r="H53" s="1">
        <f t="shared" si="6"/>
        <v>808.53116424717416</v>
      </c>
      <c r="I53" s="1">
        <f t="shared" si="0"/>
        <v>483.56133623906237</v>
      </c>
      <c r="K53" s="1">
        <f t="shared" si="2"/>
        <v>258246.41122285664</v>
      </c>
      <c r="L53" s="81" t="b">
        <f t="shared" si="1"/>
        <v>0</v>
      </c>
    </row>
    <row r="54" spans="5:12" x14ac:dyDescent="0.45">
      <c r="E54" s="3" t="e">
        <f t="shared" si="3"/>
        <v>#VALUE!</v>
      </c>
      <c r="F54">
        <f t="shared" si="4"/>
        <v>47</v>
      </c>
      <c r="G54" s="5">
        <f t="shared" si="5"/>
        <v>1292.0925004862365</v>
      </c>
      <c r="H54" s="1">
        <f t="shared" si="6"/>
        <v>807.02003507142706</v>
      </c>
      <c r="I54" s="1">
        <f t="shared" si="0"/>
        <v>485.07246541480947</v>
      </c>
      <c r="K54" s="1">
        <f t="shared" si="2"/>
        <v>257761.33875744182</v>
      </c>
      <c r="L54" s="81" t="b">
        <f t="shared" si="1"/>
        <v>0</v>
      </c>
    </row>
    <row r="55" spans="5:12" x14ac:dyDescent="0.45">
      <c r="E55" s="3" t="e">
        <f t="shared" si="3"/>
        <v>#VALUE!</v>
      </c>
      <c r="F55">
        <f t="shared" si="4"/>
        <v>48</v>
      </c>
      <c r="G55" s="5">
        <f t="shared" si="5"/>
        <v>1292.0925004862365</v>
      </c>
      <c r="H55" s="1">
        <f t="shared" si="6"/>
        <v>805.50418361700565</v>
      </c>
      <c r="I55" s="1">
        <f t="shared" si="0"/>
        <v>486.58831686923088</v>
      </c>
      <c r="K55" s="1">
        <f t="shared" si="2"/>
        <v>257274.75044057259</v>
      </c>
      <c r="L55" s="81" t="b">
        <f t="shared" si="1"/>
        <v>0</v>
      </c>
    </row>
    <row r="56" spans="5:12" x14ac:dyDescent="0.45">
      <c r="E56" s="3" t="e">
        <f t="shared" si="3"/>
        <v>#VALUE!</v>
      </c>
      <c r="F56">
        <f t="shared" si="4"/>
        <v>49</v>
      </c>
      <c r="G56" s="5">
        <f t="shared" si="5"/>
        <v>1292.0925004862365</v>
      </c>
      <c r="H56" s="1">
        <f t="shared" si="6"/>
        <v>803.98359512678928</v>
      </c>
      <c r="I56" s="1">
        <f t="shared" si="0"/>
        <v>488.10890535944725</v>
      </c>
      <c r="K56" s="1">
        <f t="shared" si="2"/>
        <v>256786.64153521316</v>
      </c>
      <c r="L56" s="81" t="b">
        <f t="shared" si="1"/>
        <v>0</v>
      </c>
    </row>
    <row r="57" spans="5:12" x14ac:dyDescent="0.45">
      <c r="E57" s="3" t="e">
        <f t="shared" si="3"/>
        <v>#VALUE!</v>
      </c>
      <c r="F57">
        <f t="shared" si="4"/>
        <v>50</v>
      </c>
      <c r="G57" s="5">
        <f t="shared" si="5"/>
        <v>1292.0925004862365</v>
      </c>
      <c r="H57" s="1">
        <f t="shared" si="6"/>
        <v>802.45825479754103</v>
      </c>
      <c r="I57" s="1">
        <f t="shared" si="0"/>
        <v>489.6342456886955</v>
      </c>
      <c r="K57" s="1">
        <f t="shared" si="2"/>
        <v>256297.00728952445</v>
      </c>
      <c r="L57" s="81" t="b">
        <f t="shared" si="1"/>
        <v>0</v>
      </c>
    </row>
    <row r="58" spans="5:12" x14ac:dyDescent="0.45">
      <c r="E58" s="3" t="e">
        <f t="shared" si="3"/>
        <v>#VALUE!</v>
      </c>
      <c r="F58">
        <f t="shared" si="4"/>
        <v>51</v>
      </c>
      <c r="G58" s="5">
        <f t="shared" si="5"/>
        <v>1292.0925004862365</v>
      </c>
      <c r="H58" s="1">
        <f t="shared" si="6"/>
        <v>800.92814777976389</v>
      </c>
      <c r="I58" s="1">
        <f t="shared" si="0"/>
        <v>491.16435270647264</v>
      </c>
      <c r="K58" s="1">
        <f t="shared" si="2"/>
        <v>255805.84293681799</v>
      </c>
      <c r="L58" s="81" t="b">
        <f t="shared" si="1"/>
        <v>0</v>
      </c>
    </row>
    <row r="59" spans="5:12" x14ac:dyDescent="0.45">
      <c r="E59" s="3" t="e">
        <f t="shared" si="3"/>
        <v>#VALUE!</v>
      </c>
      <c r="F59">
        <f t="shared" si="4"/>
        <v>52</v>
      </c>
      <c r="G59" s="5">
        <f t="shared" si="5"/>
        <v>1292.0925004862365</v>
      </c>
      <c r="H59" s="1">
        <f t="shared" si="6"/>
        <v>799.39325917755616</v>
      </c>
      <c r="I59" s="1">
        <f t="shared" si="0"/>
        <v>492.69924130868037</v>
      </c>
      <c r="K59" s="1">
        <f t="shared" si="2"/>
        <v>255313.14369550932</v>
      </c>
      <c r="L59" s="81" t="b">
        <f t="shared" si="1"/>
        <v>0</v>
      </c>
    </row>
    <row r="60" spans="5:12" x14ac:dyDescent="0.45">
      <c r="E60" s="3" t="e">
        <f t="shared" si="3"/>
        <v>#VALUE!</v>
      </c>
      <c r="F60">
        <f t="shared" si="4"/>
        <v>53</v>
      </c>
      <c r="G60" s="5">
        <f t="shared" si="5"/>
        <v>1292.0925004862365</v>
      </c>
      <c r="H60" s="1">
        <f t="shared" si="6"/>
        <v>797.85357404846661</v>
      </c>
      <c r="I60" s="1">
        <f t="shared" si="0"/>
        <v>494.23892643776992</v>
      </c>
      <c r="K60" s="1">
        <f t="shared" si="2"/>
        <v>254818.90476907155</v>
      </c>
      <c r="L60" s="81" t="b">
        <f t="shared" si="1"/>
        <v>0</v>
      </c>
    </row>
    <row r="61" spans="5:12" x14ac:dyDescent="0.45">
      <c r="E61" s="3" t="e">
        <f t="shared" si="3"/>
        <v>#VALUE!</v>
      </c>
      <c r="F61">
        <f t="shared" si="4"/>
        <v>54</v>
      </c>
      <c r="G61" s="5">
        <f t="shared" si="5"/>
        <v>1292.0925004862365</v>
      </c>
      <c r="H61" s="1">
        <f t="shared" si="6"/>
        <v>796.30907740334851</v>
      </c>
      <c r="I61" s="1">
        <f t="shared" si="0"/>
        <v>495.78342308288802</v>
      </c>
      <c r="K61" s="1">
        <f t="shared" si="2"/>
        <v>254323.12134598868</v>
      </c>
      <c r="L61" s="81" t="b">
        <f t="shared" si="1"/>
        <v>0</v>
      </c>
    </row>
    <row r="62" spans="5:12" x14ac:dyDescent="0.45">
      <c r="E62" s="3" t="e">
        <f t="shared" si="3"/>
        <v>#VALUE!</v>
      </c>
      <c r="F62">
        <f t="shared" si="4"/>
        <v>55</v>
      </c>
      <c r="G62" s="5">
        <f t="shared" si="5"/>
        <v>1292.0925004862365</v>
      </c>
      <c r="H62" s="1">
        <f t="shared" si="6"/>
        <v>794.75975420621455</v>
      </c>
      <c r="I62" s="1">
        <f t="shared" si="0"/>
        <v>497.33274628002198</v>
      </c>
      <c r="K62" s="1">
        <f t="shared" si="2"/>
        <v>253825.78859970867</v>
      </c>
      <c r="L62" s="81" t="b">
        <f t="shared" si="1"/>
        <v>0</v>
      </c>
    </row>
    <row r="63" spans="5:12" x14ac:dyDescent="0.45">
      <c r="E63" s="3" t="e">
        <f t="shared" si="3"/>
        <v>#VALUE!</v>
      </c>
      <c r="F63">
        <f t="shared" si="4"/>
        <v>56</v>
      </c>
      <c r="G63" s="5">
        <f t="shared" si="5"/>
        <v>1292.0925004862365</v>
      </c>
      <c r="H63" s="1">
        <f t="shared" si="6"/>
        <v>793.20558937408953</v>
      </c>
      <c r="I63" s="1">
        <f t="shared" si="0"/>
        <v>498.886911112147</v>
      </c>
      <c r="K63" s="1">
        <f t="shared" si="2"/>
        <v>253326.90168859652</v>
      </c>
      <c r="L63" s="81" t="b">
        <f t="shared" si="1"/>
        <v>0</v>
      </c>
    </row>
    <row r="64" spans="5:12" x14ac:dyDescent="0.45">
      <c r="E64" s="3" t="e">
        <f t="shared" si="3"/>
        <v>#VALUE!</v>
      </c>
      <c r="F64">
        <f t="shared" si="4"/>
        <v>57</v>
      </c>
      <c r="G64" s="5">
        <f t="shared" si="5"/>
        <v>1292.0925004862365</v>
      </c>
      <c r="H64" s="1">
        <f t="shared" si="6"/>
        <v>791.64656777686412</v>
      </c>
      <c r="I64" s="1">
        <f t="shared" si="0"/>
        <v>500.44593270937241</v>
      </c>
      <c r="K64" s="1">
        <f t="shared" si="2"/>
        <v>252826.45575588715</v>
      </c>
      <c r="L64" s="81" t="b">
        <f t="shared" si="1"/>
        <v>0</v>
      </c>
    </row>
    <row r="65" spans="5:12" x14ac:dyDescent="0.45">
      <c r="E65" s="3" t="e">
        <f t="shared" si="3"/>
        <v>#VALUE!</v>
      </c>
      <c r="F65">
        <f t="shared" si="4"/>
        <v>58</v>
      </c>
      <c r="G65" s="5">
        <f t="shared" si="5"/>
        <v>1292.0925004862365</v>
      </c>
      <c r="H65" s="1">
        <f t="shared" si="6"/>
        <v>790.08267423714733</v>
      </c>
      <c r="I65" s="1">
        <f t="shared" si="0"/>
        <v>502.0098262490892</v>
      </c>
      <c r="K65" s="1">
        <f t="shared" si="2"/>
        <v>252324.44592963805</v>
      </c>
      <c r="L65" s="81" t="b">
        <f t="shared" si="1"/>
        <v>0</v>
      </c>
    </row>
    <row r="66" spans="5:12" x14ac:dyDescent="0.45">
      <c r="E66" s="3" t="e">
        <f t="shared" si="3"/>
        <v>#VALUE!</v>
      </c>
      <c r="F66">
        <f t="shared" si="4"/>
        <v>59</v>
      </c>
      <c r="G66" s="5">
        <f t="shared" si="5"/>
        <v>1292.0925004862365</v>
      </c>
      <c r="H66" s="1">
        <f t="shared" si="6"/>
        <v>788.51389353011882</v>
      </c>
      <c r="I66" s="1">
        <f t="shared" si="0"/>
        <v>503.57860695611771</v>
      </c>
      <c r="K66" s="1">
        <f t="shared" si="2"/>
        <v>251820.86732268194</v>
      </c>
      <c r="L66" s="81" t="b">
        <f t="shared" si="1"/>
        <v>0</v>
      </c>
    </row>
    <row r="67" spans="5:12" x14ac:dyDescent="0.45">
      <c r="E67" s="3" t="e">
        <f t="shared" si="3"/>
        <v>#VALUE!</v>
      </c>
      <c r="F67">
        <f t="shared" si="4"/>
        <v>60</v>
      </c>
      <c r="G67" s="5">
        <f t="shared" si="5"/>
        <v>1292.0925004862365</v>
      </c>
      <c r="H67" s="1">
        <f t="shared" si="6"/>
        <v>786.94021038338099</v>
      </c>
      <c r="I67" s="1">
        <f t="shared" si="0"/>
        <v>505.15229010285555</v>
      </c>
      <c r="K67" s="1">
        <f t="shared" si="2"/>
        <v>251315.71503257909</v>
      </c>
      <c r="L67" s="81" t="b">
        <f t="shared" si="1"/>
        <v>0</v>
      </c>
    </row>
    <row r="68" spans="5:12" x14ac:dyDescent="0.45">
      <c r="E68" s="3" t="e">
        <f t="shared" si="3"/>
        <v>#VALUE!</v>
      </c>
      <c r="F68">
        <f t="shared" si="4"/>
        <v>61</v>
      </c>
      <c r="G68" s="5">
        <f t="shared" si="5"/>
        <v>1292.0925004862365</v>
      </c>
      <c r="H68" s="1">
        <f t="shared" si="6"/>
        <v>785.36160947680958</v>
      </c>
      <c r="I68" s="1">
        <f t="shared" si="0"/>
        <v>506.73089100942695</v>
      </c>
      <c r="K68" s="1">
        <f t="shared" si="2"/>
        <v>250808.98414156967</v>
      </c>
      <c r="L68" s="81" t="b">
        <f t="shared" si="1"/>
        <v>0</v>
      </c>
    </row>
    <row r="69" spans="5:12" x14ac:dyDescent="0.45">
      <c r="E69" s="3" t="e">
        <f t="shared" si="3"/>
        <v>#VALUE!</v>
      </c>
      <c r="F69">
        <f t="shared" si="4"/>
        <v>62</v>
      </c>
      <c r="G69" s="5">
        <f t="shared" si="5"/>
        <v>1292.0925004862365</v>
      </c>
      <c r="H69" s="1">
        <f t="shared" si="6"/>
        <v>783.77807544240522</v>
      </c>
      <c r="I69" s="1">
        <f t="shared" si="0"/>
        <v>508.31442504383131</v>
      </c>
      <c r="K69" s="1">
        <f t="shared" si="2"/>
        <v>250300.66971652585</v>
      </c>
      <c r="L69" s="81" t="b">
        <f t="shared" si="1"/>
        <v>0</v>
      </c>
    </row>
    <row r="70" spans="5:12" x14ac:dyDescent="0.45">
      <c r="E70" s="3" t="e">
        <f t="shared" si="3"/>
        <v>#VALUE!</v>
      </c>
      <c r="F70">
        <f t="shared" si="4"/>
        <v>63</v>
      </c>
      <c r="G70" s="5">
        <f t="shared" si="5"/>
        <v>1292.0925004862365</v>
      </c>
      <c r="H70" s="1">
        <f t="shared" si="6"/>
        <v>782.18959286414326</v>
      </c>
      <c r="I70" s="1">
        <f t="shared" si="0"/>
        <v>509.90290762209327</v>
      </c>
      <c r="K70" s="1">
        <f t="shared" si="2"/>
        <v>249790.76680890375</v>
      </c>
      <c r="L70" s="81" t="b">
        <f t="shared" si="1"/>
        <v>0</v>
      </c>
    </row>
    <row r="71" spans="5:12" x14ac:dyDescent="0.45">
      <c r="E71" s="3" t="e">
        <f t="shared" si="3"/>
        <v>#VALUE!</v>
      </c>
      <c r="F71">
        <f t="shared" si="4"/>
        <v>64</v>
      </c>
      <c r="G71" s="5">
        <f t="shared" si="5"/>
        <v>1292.0925004862365</v>
      </c>
      <c r="H71" s="1">
        <f t="shared" si="6"/>
        <v>780.59614627782412</v>
      </c>
      <c r="I71" s="1">
        <f t="shared" si="0"/>
        <v>511.49635420841241</v>
      </c>
      <c r="K71" s="1">
        <f t="shared" si="2"/>
        <v>249279.27045469533</v>
      </c>
      <c r="L71" s="81" t="b">
        <f t="shared" si="1"/>
        <v>0</v>
      </c>
    </row>
    <row r="72" spans="5:12" x14ac:dyDescent="0.45">
      <c r="E72" s="3" t="e">
        <f t="shared" si="3"/>
        <v>#VALUE!</v>
      </c>
      <c r="F72">
        <f t="shared" si="4"/>
        <v>65</v>
      </c>
      <c r="G72" s="5">
        <f t="shared" si="5"/>
        <v>1292.0925004862365</v>
      </c>
      <c r="H72" s="1">
        <f t="shared" si="6"/>
        <v>778.99772017092289</v>
      </c>
      <c r="I72" s="1">
        <f t="shared" ref="I72:I135" si="7">G72-H72</f>
        <v>513.09478031531364</v>
      </c>
      <c r="K72" s="1">
        <f t="shared" si="2"/>
        <v>248766.17567438001</v>
      </c>
      <c r="L72" s="81" t="b">
        <f t="shared" ref="L72:L135" si="8">ROUND(K72,1)=0</f>
        <v>0</v>
      </c>
    </row>
    <row r="73" spans="5:12" x14ac:dyDescent="0.45">
      <c r="E73" s="3" t="e">
        <f t="shared" si="3"/>
        <v>#VALUE!</v>
      </c>
      <c r="F73">
        <f t="shared" si="4"/>
        <v>66</v>
      </c>
      <c r="G73" s="5">
        <f t="shared" si="5"/>
        <v>1292.0925004862365</v>
      </c>
      <c r="H73" s="1">
        <f t="shared" si="6"/>
        <v>777.39429898243759</v>
      </c>
      <c r="I73" s="1">
        <f t="shared" si="7"/>
        <v>514.69820150379894</v>
      </c>
      <c r="K73" s="1">
        <f t="shared" ref="K73:K136" si="9">K72-I73-J73</f>
        <v>248251.4774728762</v>
      </c>
      <c r="L73" s="81" t="b">
        <f t="shared" si="8"/>
        <v>0</v>
      </c>
    </row>
    <row r="74" spans="5:12" x14ac:dyDescent="0.45">
      <c r="E74" s="3" t="e">
        <f t="shared" ref="E74:E137" si="10">DATE(YEAR(E73),MONTH(E73)+1,DAY(E73))</f>
        <v>#VALUE!</v>
      </c>
      <c r="F74">
        <f t="shared" ref="F74:F137" si="11">F73+1</f>
        <v>67</v>
      </c>
      <c r="G74" s="5">
        <f t="shared" ref="G74:G137" si="12">IF(L73=TRUE,0,ABS(IF($B$9&lt;K73+(K73*(($B$5/$B$7))),$B$9,K73+(K73*(($B$5/$B$7))))))</f>
        <v>1292.0925004862365</v>
      </c>
      <c r="H74" s="1">
        <f t="shared" ref="H74:H137" si="13">K73*($B$5)/$B$7</f>
        <v>775.78586710273805</v>
      </c>
      <c r="I74" s="1">
        <f t="shared" si="7"/>
        <v>516.30663338349848</v>
      </c>
      <c r="K74" s="1">
        <f t="shared" si="9"/>
        <v>247735.1708394927</v>
      </c>
      <c r="L74" s="81" t="b">
        <f t="shared" si="8"/>
        <v>0</v>
      </c>
    </row>
    <row r="75" spans="5:12" x14ac:dyDescent="0.45">
      <c r="E75" s="3" t="e">
        <f t="shared" si="10"/>
        <v>#VALUE!</v>
      </c>
      <c r="F75">
        <f t="shared" si="11"/>
        <v>68</v>
      </c>
      <c r="G75" s="5">
        <f t="shared" si="12"/>
        <v>1292.0925004862365</v>
      </c>
      <c r="H75" s="1">
        <f t="shared" si="13"/>
        <v>774.17240887341461</v>
      </c>
      <c r="I75" s="1">
        <f t="shared" si="7"/>
        <v>517.92009161282192</v>
      </c>
      <c r="K75" s="1">
        <f t="shared" si="9"/>
        <v>247217.25074787988</v>
      </c>
      <c r="L75" s="81" t="b">
        <f t="shared" si="8"/>
        <v>0</v>
      </c>
    </row>
    <row r="76" spans="5:12" x14ac:dyDescent="0.45">
      <c r="E76" s="3" t="e">
        <f t="shared" si="10"/>
        <v>#VALUE!</v>
      </c>
      <c r="F76">
        <f t="shared" si="11"/>
        <v>69</v>
      </c>
      <c r="G76" s="5">
        <f t="shared" si="12"/>
        <v>1292.0925004862365</v>
      </c>
      <c r="H76" s="1">
        <f t="shared" si="13"/>
        <v>772.55390858712462</v>
      </c>
      <c r="I76" s="1">
        <f t="shared" si="7"/>
        <v>519.53859189911191</v>
      </c>
      <c r="K76" s="1">
        <f t="shared" si="9"/>
        <v>246697.71215598076</v>
      </c>
      <c r="L76" s="81" t="b">
        <f t="shared" si="8"/>
        <v>0</v>
      </c>
    </row>
    <row r="77" spans="5:12" x14ac:dyDescent="0.45">
      <c r="E77" s="3" t="e">
        <f t="shared" si="10"/>
        <v>#VALUE!</v>
      </c>
      <c r="F77">
        <f t="shared" si="11"/>
        <v>70</v>
      </c>
      <c r="G77" s="5">
        <f t="shared" si="12"/>
        <v>1292.0925004862365</v>
      </c>
      <c r="H77" s="1">
        <f t="shared" si="13"/>
        <v>770.9303504874398</v>
      </c>
      <c r="I77" s="1">
        <f t="shared" si="7"/>
        <v>521.16214999879674</v>
      </c>
      <c r="K77" s="1">
        <f t="shared" si="9"/>
        <v>246176.55000598196</v>
      </c>
      <c r="L77" s="81" t="b">
        <f t="shared" si="8"/>
        <v>0</v>
      </c>
    </row>
    <row r="78" spans="5:12" x14ac:dyDescent="0.45">
      <c r="E78" s="3" t="e">
        <f t="shared" si="10"/>
        <v>#VALUE!</v>
      </c>
      <c r="F78">
        <f t="shared" si="11"/>
        <v>71</v>
      </c>
      <c r="G78" s="5">
        <f t="shared" si="12"/>
        <v>1292.0925004862365</v>
      </c>
      <c r="H78" s="1">
        <f t="shared" si="13"/>
        <v>769.3017187686936</v>
      </c>
      <c r="I78" s="1">
        <f t="shared" si="7"/>
        <v>522.79078171754293</v>
      </c>
      <c r="K78" s="1">
        <f t="shared" si="9"/>
        <v>245653.75922426442</v>
      </c>
      <c r="L78" s="81" t="b">
        <f t="shared" si="8"/>
        <v>0</v>
      </c>
    </row>
    <row r="79" spans="5:12" x14ac:dyDescent="0.45">
      <c r="E79" s="3" t="e">
        <f t="shared" si="10"/>
        <v>#VALUE!</v>
      </c>
      <c r="F79">
        <f t="shared" si="11"/>
        <v>72</v>
      </c>
      <c r="G79" s="5">
        <f t="shared" si="12"/>
        <v>1292.0925004862365</v>
      </c>
      <c r="H79" s="1">
        <f t="shared" si="13"/>
        <v>767.66799757582623</v>
      </c>
      <c r="I79" s="1">
        <f t="shared" si="7"/>
        <v>524.4245029104103</v>
      </c>
      <c r="K79" s="1">
        <f t="shared" si="9"/>
        <v>245129.33472135401</v>
      </c>
      <c r="L79" s="81" t="b">
        <f t="shared" si="8"/>
        <v>0</v>
      </c>
    </row>
    <row r="80" spans="5:12" x14ac:dyDescent="0.45">
      <c r="E80" s="3" t="e">
        <f t="shared" si="10"/>
        <v>#VALUE!</v>
      </c>
      <c r="F80">
        <f t="shared" si="11"/>
        <v>73</v>
      </c>
      <c r="G80" s="5">
        <f t="shared" si="12"/>
        <v>1292.0925004862365</v>
      </c>
      <c r="H80" s="1">
        <f t="shared" si="13"/>
        <v>766.02917100423122</v>
      </c>
      <c r="I80" s="1">
        <f t="shared" si="7"/>
        <v>526.06332948200532</v>
      </c>
      <c r="K80" s="1">
        <f t="shared" si="9"/>
        <v>244603.271391872</v>
      </c>
      <c r="L80" s="81" t="b">
        <f t="shared" si="8"/>
        <v>0</v>
      </c>
    </row>
    <row r="81" spans="5:12" x14ac:dyDescent="0.45">
      <c r="E81" s="3" t="e">
        <f t="shared" si="10"/>
        <v>#VALUE!</v>
      </c>
      <c r="F81">
        <f t="shared" si="11"/>
        <v>74</v>
      </c>
      <c r="G81" s="5">
        <f t="shared" si="12"/>
        <v>1292.0925004862365</v>
      </c>
      <c r="H81" s="1">
        <f t="shared" si="13"/>
        <v>764.3852230995999</v>
      </c>
      <c r="I81" s="1">
        <f t="shared" si="7"/>
        <v>527.70727738663663</v>
      </c>
      <c r="K81" s="1">
        <f t="shared" si="9"/>
        <v>244075.56411448537</v>
      </c>
      <c r="L81" s="81" t="b">
        <f t="shared" si="8"/>
        <v>0</v>
      </c>
    </row>
    <row r="82" spans="5:12" x14ac:dyDescent="0.45">
      <c r="E82" s="3" t="e">
        <f t="shared" si="10"/>
        <v>#VALUE!</v>
      </c>
      <c r="F82">
        <f t="shared" si="11"/>
        <v>75</v>
      </c>
      <c r="G82" s="5">
        <f t="shared" si="12"/>
        <v>1292.0925004862365</v>
      </c>
      <c r="H82" s="1">
        <f t="shared" si="13"/>
        <v>762.73613785776672</v>
      </c>
      <c r="I82" s="1">
        <f t="shared" si="7"/>
        <v>529.35636262846981</v>
      </c>
      <c r="K82" s="1">
        <f t="shared" si="9"/>
        <v>243546.20775185691</v>
      </c>
      <c r="L82" s="81" t="b">
        <f t="shared" si="8"/>
        <v>0</v>
      </c>
    </row>
    <row r="83" spans="5:12" x14ac:dyDescent="0.45">
      <c r="E83" s="3" t="e">
        <f t="shared" si="10"/>
        <v>#VALUE!</v>
      </c>
      <c r="F83">
        <f t="shared" si="11"/>
        <v>76</v>
      </c>
      <c r="G83" s="5">
        <f t="shared" si="12"/>
        <v>1292.0925004862365</v>
      </c>
      <c r="H83" s="1">
        <f t="shared" si="13"/>
        <v>761.08189922455279</v>
      </c>
      <c r="I83" s="1">
        <f t="shared" si="7"/>
        <v>531.01060126168375</v>
      </c>
      <c r="K83" s="1">
        <f t="shared" si="9"/>
        <v>243015.19715059522</v>
      </c>
      <c r="L83" s="81" t="b">
        <f t="shared" si="8"/>
        <v>0</v>
      </c>
    </row>
    <row r="84" spans="5:12" x14ac:dyDescent="0.45">
      <c r="E84" s="3" t="e">
        <f t="shared" si="10"/>
        <v>#VALUE!</v>
      </c>
      <c r="F84">
        <f t="shared" si="11"/>
        <v>77</v>
      </c>
      <c r="G84" s="5">
        <f t="shared" si="12"/>
        <v>1292.0925004862365</v>
      </c>
      <c r="H84" s="1">
        <f t="shared" si="13"/>
        <v>759.42249109560998</v>
      </c>
      <c r="I84" s="1">
        <f t="shared" si="7"/>
        <v>532.67000939062655</v>
      </c>
      <c r="K84" s="1">
        <f t="shared" si="9"/>
        <v>242482.5271412046</v>
      </c>
      <c r="L84" s="81" t="b">
        <f t="shared" si="8"/>
        <v>0</v>
      </c>
    </row>
    <row r="85" spans="5:12" x14ac:dyDescent="0.45">
      <c r="E85" s="3" t="e">
        <f t="shared" si="10"/>
        <v>#VALUE!</v>
      </c>
      <c r="F85">
        <f t="shared" si="11"/>
        <v>78</v>
      </c>
      <c r="G85" s="5">
        <f t="shared" si="12"/>
        <v>1292.0925004862365</v>
      </c>
      <c r="H85" s="1">
        <f t="shared" si="13"/>
        <v>757.75789731626435</v>
      </c>
      <c r="I85" s="1">
        <f t="shared" si="7"/>
        <v>534.33460316997218</v>
      </c>
      <c r="K85" s="1">
        <f t="shared" si="9"/>
        <v>241948.19253803464</v>
      </c>
      <c r="L85" s="81" t="b">
        <f t="shared" si="8"/>
        <v>0</v>
      </c>
    </row>
    <row r="86" spans="5:12" x14ac:dyDescent="0.45">
      <c r="E86" s="3" t="e">
        <f t="shared" si="10"/>
        <v>#VALUE!</v>
      </c>
      <c r="F86">
        <f t="shared" si="11"/>
        <v>79</v>
      </c>
      <c r="G86" s="5">
        <f t="shared" si="12"/>
        <v>1292.0925004862365</v>
      </c>
      <c r="H86" s="1">
        <f t="shared" si="13"/>
        <v>756.08810168135824</v>
      </c>
      <c r="I86" s="1">
        <f t="shared" si="7"/>
        <v>536.00439880487829</v>
      </c>
      <c r="K86" s="1">
        <f t="shared" si="9"/>
        <v>241412.18813922975</v>
      </c>
      <c r="L86" s="81" t="b">
        <f t="shared" si="8"/>
        <v>0</v>
      </c>
    </row>
    <row r="87" spans="5:12" x14ac:dyDescent="0.45">
      <c r="E87" s="3" t="e">
        <f t="shared" si="10"/>
        <v>#VALUE!</v>
      </c>
      <c r="F87">
        <f t="shared" si="11"/>
        <v>80</v>
      </c>
      <c r="G87" s="5">
        <f t="shared" si="12"/>
        <v>1292.0925004862365</v>
      </c>
      <c r="H87" s="1">
        <f t="shared" si="13"/>
        <v>754.4130879350929</v>
      </c>
      <c r="I87" s="1">
        <f t="shared" si="7"/>
        <v>537.67941255114363</v>
      </c>
      <c r="K87" s="1">
        <f t="shared" si="9"/>
        <v>240874.50872667861</v>
      </c>
      <c r="L87" s="81" t="b">
        <f t="shared" si="8"/>
        <v>0</v>
      </c>
    </row>
    <row r="88" spans="5:12" x14ac:dyDescent="0.45">
      <c r="E88" s="3" t="e">
        <f t="shared" si="10"/>
        <v>#VALUE!</v>
      </c>
      <c r="F88">
        <f t="shared" si="11"/>
        <v>81</v>
      </c>
      <c r="G88" s="5">
        <f t="shared" si="12"/>
        <v>1292.0925004862365</v>
      </c>
      <c r="H88" s="1">
        <f t="shared" si="13"/>
        <v>752.73283977087067</v>
      </c>
      <c r="I88" s="1">
        <f t="shared" si="7"/>
        <v>539.35966071536586</v>
      </c>
      <c r="K88" s="1">
        <f t="shared" si="9"/>
        <v>240335.14906596325</v>
      </c>
      <c r="L88" s="81" t="b">
        <f t="shared" si="8"/>
        <v>0</v>
      </c>
    </row>
    <row r="89" spans="5:12" x14ac:dyDescent="0.45">
      <c r="E89" s="3" t="e">
        <f t="shared" si="10"/>
        <v>#VALUE!</v>
      </c>
      <c r="F89">
        <f t="shared" si="11"/>
        <v>82</v>
      </c>
      <c r="G89" s="5">
        <f t="shared" si="12"/>
        <v>1292.0925004862365</v>
      </c>
      <c r="H89" s="1">
        <f t="shared" si="13"/>
        <v>751.0473408311351</v>
      </c>
      <c r="I89" s="1">
        <f t="shared" si="7"/>
        <v>541.04515965510143</v>
      </c>
      <c r="K89" s="1">
        <f t="shared" si="9"/>
        <v>239794.10390630816</v>
      </c>
      <c r="L89" s="81" t="b">
        <f t="shared" si="8"/>
        <v>0</v>
      </c>
    </row>
    <row r="90" spans="5:12" x14ac:dyDescent="0.45">
      <c r="E90" s="3" t="e">
        <f t="shared" si="10"/>
        <v>#VALUE!</v>
      </c>
      <c r="F90">
        <f t="shared" si="11"/>
        <v>83</v>
      </c>
      <c r="G90" s="5">
        <f t="shared" si="12"/>
        <v>1292.0925004862365</v>
      </c>
      <c r="H90" s="1">
        <f t="shared" si="13"/>
        <v>749.35657470721299</v>
      </c>
      <c r="I90" s="1">
        <f t="shared" si="7"/>
        <v>542.73592577902355</v>
      </c>
      <c r="K90" s="1">
        <f t="shared" si="9"/>
        <v>239251.36798052912</v>
      </c>
      <c r="L90" s="81" t="b">
        <f t="shared" si="8"/>
        <v>0</v>
      </c>
    </row>
    <row r="91" spans="5:12" x14ac:dyDescent="0.45">
      <c r="E91" s="3" t="e">
        <f t="shared" si="10"/>
        <v>#VALUE!</v>
      </c>
      <c r="F91">
        <f t="shared" si="11"/>
        <v>84</v>
      </c>
      <c r="G91" s="5">
        <f t="shared" si="12"/>
        <v>1292.0925004862365</v>
      </c>
      <c r="H91" s="1">
        <f t="shared" si="13"/>
        <v>747.66052493915356</v>
      </c>
      <c r="I91" s="1">
        <f t="shared" si="7"/>
        <v>544.43197554708297</v>
      </c>
      <c r="K91" s="1">
        <f t="shared" si="9"/>
        <v>238706.93600498204</v>
      </c>
      <c r="L91" s="81" t="b">
        <f t="shared" si="8"/>
        <v>0</v>
      </c>
    </row>
    <row r="92" spans="5:12" x14ac:dyDescent="0.45">
      <c r="E92" s="3" t="e">
        <f t="shared" si="10"/>
        <v>#VALUE!</v>
      </c>
      <c r="F92">
        <f t="shared" si="11"/>
        <v>85</v>
      </c>
      <c r="G92" s="5">
        <f t="shared" si="12"/>
        <v>1292.0925004862365</v>
      </c>
      <c r="H92" s="1">
        <f t="shared" si="13"/>
        <v>745.9591750155688</v>
      </c>
      <c r="I92" s="1">
        <f t="shared" si="7"/>
        <v>546.13332547066773</v>
      </c>
      <c r="K92" s="1">
        <f t="shared" si="9"/>
        <v>238160.80267951137</v>
      </c>
      <c r="L92" s="81" t="b">
        <f t="shared" si="8"/>
        <v>0</v>
      </c>
    </row>
    <row r="93" spans="5:12" x14ac:dyDescent="0.45">
      <c r="E93" s="3" t="e">
        <f t="shared" si="10"/>
        <v>#VALUE!</v>
      </c>
      <c r="F93">
        <f t="shared" si="11"/>
        <v>86</v>
      </c>
      <c r="G93" s="5">
        <f t="shared" si="12"/>
        <v>1292.0925004862365</v>
      </c>
      <c r="H93" s="1">
        <f t="shared" si="13"/>
        <v>744.25250837347301</v>
      </c>
      <c r="I93" s="1">
        <f t="shared" si="7"/>
        <v>547.83999211276353</v>
      </c>
      <c r="K93" s="1">
        <f t="shared" si="9"/>
        <v>237612.9626873986</v>
      </c>
      <c r="L93" s="81" t="b">
        <f t="shared" si="8"/>
        <v>0</v>
      </c>
    </row>
    <row r="94" spans="5:12" x14ac:dyDescent="0.45">
      <c r="E94" s="3" t="e">
        <f t="shared" si="10"/>
        <v>#VALUE!</v>
      </c>
      <c r="F94">
        <f t="shared" si="11"/>
        <v>87</v>
      </c>
      <c r="G94" s="5">
        <f t="shared" si="12"/>
        <v>1292.0925004862365</v>
      </c>
      <c r="H94" s="1">
        <f t="shared" si="13"/>
        <v>742.54050839812055</v>
      </c>
      <c r="I94" s="1">
        <f t="shared" si="7"/>
        <v>549.55199208811598</v>
      </c>
      <c r="K94" s="1">
        <f t="shared" si="9"/>
        <v>237063.41069531048</v>
      </c>
      <c r="L94" s="81" t="b">
        <f t="shared" si="8"/>
        <v>0</v>
      </c>
    </row>
    <row r="95" spans="5:12" x14ac:dyDescent="0.45">
      <c r="E95" s="3" t="e">
        <f t="shared" si="10"/>
        <v>#VALUE!</v>
      </c>
      <c r="F95">
        <f t="shared" si="11"/>
        <v>88</v>
      </c>
      <c r="G95" s="5">
        <f t="shared" si="12"/>
        <v>1292.0925004862365</v>
      </c>
      <c r="H95" s="1">
        <f t="shared" si="13"/>
        <v>740.82315842284515</v>
      </c>
      <c r="I95" s="1">
        <f t="shared" si="7"/>
        <v>551.26934206339138</v>
      </c>
      <c r="K95" s="1">
        <f t="shared" si="9"/>
        <v>236512.14135324708</v>
      </c>
      <c r="L95" s="81" t="b">
        <f t="shared" si="8"/>
        <v>0</v>
      </c>
    </row>
    <row r="96" spans="5:12" x14ac:dyDescent="0.45">
      <c r="E96" s="3" t="e">
        <f t="shared" si="10"/>
        <v>#VALUE!</v>
      </c>
      <c r="F96">
        <f t="shared" si="11"/>
        <v>89</v>
      </c>
      <c r="G96" s="5">
        <f t="shared" si="12"/>
        <v>1292.0925004862365</v>
      </c>
      <c r="H96" s="1">
        <f t="shared" si="13"/>
        <v>739.10044172889718</v>
      </c>
      <c r="I96" s="1">
        <f t="shared" si="7"/>
        <v>552.99205875733935</v>
      </c>
      <c r="K96" s="1">
        <f t="shared" si="9"/>
        <v>235959.14929448973</v>
      </c>
      <c r="L96" s="81" t="b">
        <f t="shared" si="8"/>
        <v>0</v>
      </c>
    </row>
    <row r="97" spans="5:12" x14ac:dyDescent="0.45">
      <c r="E97" s="3" t="e">
        <f t="shared" si="10"/>
        <v>#VALUE!</v>
      </c>
      <c r="F97">
        <f t="shared" si="11"/>
        <v>90</v>
      </c>
      <c r="G97" s="5">
        <f t="shared" si="12"/>
        <v>1292.0925004862365</v>
      </c>
      <c r="H97" s="1">
        <f t="shared" si="13"/>
        <v>737.37234154528039</v>
      </c>
      <c r="I97" s="1">
        <f t="shared" si="7"/>
        <v>554.72015894095614</v>
      </c>
      <c r="K97" s="1">
        <f t="shared" si="9"/>
        <v>235404.42913554877</v>
      </c>
      <c r="L97" s="81" t="b">
        <f t="shared" si="8"/>
        <v>0</v>
      </c>
    </row>
    <row r="98" spans="5:12" x14ac:dyDescent="0.45">
      <c r="E98" s="3" t="e">
        <f t="shared" si="10"/>
        <v>#VALUE!</v>
      </c>
      <c r="F98">
        <f t="shared" si="11"/>
        <v>91</v>
      </c>
      <c r="G98" s="5">
        <f t="shared" si="12"/>
        <v>1292.0925004862365</v>
      </c>
      <c r="H98" s="1">
        <f t="shared" si="13"/>
        <v>735.63884104858982</v>
      </c>
      <c r="I98" s="1">
        <f t="shared" si="7"/>
        <v>556.45365943764671</v>
      </c>
      <c r="K98" s="1">
        <f t="shared" si="9"/>
        <v>234847.97547611111</v>
      </c>
      <c r="L98" s="81" t="b">
        <f t="shared" si="8"/>
        <v>0</v>
      </c>
    </row>
    <row r="99" spans="5:12" x14ac:dyDescent="0.45">
      <c r="E99" s="3" t="e">
        <f t="shared" si="10"/>
        <v>#VALUE!</v>
      </c>
      <c r="F99">
        <f t="shared" si="11"/>
        <v>92</v>
      </c>
      <c r="G99" s="5">
        <f t="shared" si="12"/>
        <v>1292.0925004862365</v>
      </c>
      <c r="H99" s="1">
        <f t="shared" si="13"/>
        <v>733.89992336284729</v>
      </c>
      <c r="I99" s="1">
        <f t="shared" si="7"/>
        <v>558.19257712338924</v>
      </c>
      <c r="K99" s="1">
        <f t="shared" si="9"/>
        <v>234289.78289898773</v>
      </c>
      <c r="L99" s="81" t="b">
        <f t="shared" si="8"/>
        <v>0</v>
      </c>
    </row>
    <row r="100" spans="5:12" x14ac:dyDescent="0.45">
      <c r="E100" s="3" t="e">
        <f t="shared" si="10"/>
        <v>#VALUE!</v>
      </c>
      <c r="F100">
        <f t="shared" si="11"/>
        <v>93</v>
      </c>
      <c r="G100" s="5">
        <f t="shared" si="12"/>
        <v>1292.0925004862365</v>
      </c>
      <c r="H100" s="1">
        <f t="shared" si="13"/>
        <v>732.15557155933664</v>
      </c>
      <c r="I100" s="1">
        <f t="shared" si="7"/>
        <v>559.9369289268999</v>
      </c>
      <c r="K100" s="1">
        <f t="shared" si="9"/>
        <v>233729.84597006082</v>
      </c>
      <c r="L100" s="81" t="b">
        <f t="shared" si="8"/>
        <v>0</v>
      </c>
    </row>
    <row r="101" spans="5:12" x14ac:dyDescent="0.45">
      <c r="E101" s="3" t="e">
        <f t="shared" si="10"/>
        <v>#VALUE!</v>
      </c>
      <c r="F101">
        <f t="shared" si="11"/>
        <v>94</v>
      </c>
      <c r="G101" s="5">
        <f t="shared" si="12"/>
        <v>1292.0925004862365</v>
      </c>
      <c r="H101" s="1">
        <f t="shared" si="13"/>
        <v>730.40576865644005</v>
      </c>
      <c r="I101" s="1">
        <f t="shared" si="7"/>
        <v>561.68673182979649</v>
      </c>
      <c r="K101" s="1">
        <f t="shared" si="9"/>
        <v>233168.15923823102</v>
      </c>
      <c r="L101" s="81" t="b">
        <f t="shared" si="8"/>
        <v>0</v>
      </c>
    </row>
    <row r="102" spans="5:12" x14ac:dyDescent="0.45">
      <c r="E102" s="3" t="e">
        <f t="shared" si="10"/>
        <v>#VALUE!</v>
      </c>
      <c r="F102">
        <f t="shared" si="11"/>
        <v>95</v>
      </c>
      <c r="G102" s="5">
        <f t="shared" si="12"/>
        <v>1292.0925004862365</v>
      </c>
      <c r="H102" s="1">
        <f t="shared" si="13"/>
        <v>728.65049761947193</v>
      </c>
      <c r="I102" s="1">
        <f t="shared" si="7"/>
        <v>563.4420028667646</v>
      </c>
      <c r="K102" s="1">
        <f t="shared" si="9"/>
        <v>232604.71723536425</v>
      </c>
      <c r="L102" s="81" t="b">
        <f t="shared" si="8"/>
        <v>0</v>
      </c>
    </row>
    <row r="103" spans="5:12" x14ac:dyDescent="0.45">
      <c r="E103" s="3" t="e">
        <f t="shared" si="10"/>
        <v>#VALUE!</v>
      </c>
      <c r="F103">
        <f t="shared" si="11"/>
        <v>96</v>
      </c>
      <c r="G103" s="5">
        <f t="shared" si="12"/>
        <v>1292.0925004862365</v>
      </c>
      <c r="H103" s="1">
        <f t="shared" si="13"/>
        <v>726.8897413605132</v>
      </c>
      <c r="I103" s="1">
        <f t="shared" si="7"/>
        <v>565.20275912572333</v>
      </c>
      <c r="K103" s="1">
        <f t="shared" si="9"/>
        <v>232039.51447623852</v>
      </c>
      <c r="L103" s="81" t="b">
        <f t="shared" si="8"/>
        <v>0</v>
      </c>
    </row>
    <row r="104" spans="5:12" x14ac:dyDescent="0.45">
      <c r="E104" s="3" t="e">
        <f t="shared" si="10"/>
        <v>#VALUE!</v>
      </c>
      <c r="F104">
        <f t="shared" si="11"/>
        <v>97</v>
      </c>
      <c r="G104" s="5">
        <f t="shared" si="12"/>
        <v>1292.0925004862365</v>
      </c>
      <c r="H104" s="1">
        <f t="shared" si="13"/>
        <v>725.12348273824534</v>
      </c>
      <c r="I104" s="1">
        <f t="shared" si="7"/>
        <v>566.96901774799119</v>
      </c>
      <c r="K104" s="1">
        <f t="shared" si="9"/>
        <v>231472.54545849052</v>
      </c>
      <c r="L104" s="81" t="b">
        <f t="shared" si="8"/>
        <v>0</v>
      </c>
    </row>
    <row r="105" spans="5:12" x14ac:dyDescent="0.45">
      <c r="E105" s="3" t="e">
        <f t="shared" si="10"/>
        <v>#VALUE!</v>
      </c>
      <c r="F105">
        <f t="shared" si="11"/>
        <v>98</v>
      </c>
      <c r="G105" s="5">
        <f t="shared" si="12"/>
        <v>1292.0925004862365</v>
      </c>
      <c r="H105" s="1">
        <f t="shared" si="13"/>
        <v>723.3517045577828</v>
      </c>
      <c r="I105" s="1">
        <f t="shared" si="7"/>
        <v>568.74079592845374</v>
      </c>
      <c r="K105" s="1">
        <f t="shared" si="9"/>
        <v>230903.80466256206</v>
      </c>
      <c r="L105" s="81" t="b">
        <f t="shared" si="8"/>
        <v>0</v>
      </c>
    </row>
    <row r="106" spans="5:12" x14ac:dyDescent="0.45">
      <c r="E106" s="3" t="e">
        <f t="shared" si="10"/>
        <v>#VALUE!</v>
      </c>
      <c r="F106">
        <f t="shared" si="11"/>
        <v>99</v>
      </c>
      <c r="G106" s="5">
        <f t="shared" si="12"/>
        <v>1292.0925004862365</v>
      </c>
      <c r="H106" s="1">
        <f t="shared" si="13"/>
        <v>721.57438957050636</v>
      </c>
      <c r="I106" s="1">
        <f t="shared" si="7"/>
        <v>570.51811091573018</v>
      </c>
      <c r="K106" s="1">
        <f t="shared" si="9"/>
        <v>230333.28655164634</v>
      </c>
      <c r="L106" s="81" t="b">
        <f t="shared" si="8"/>
        <v>0</v>
      </c>
    </row>
    <row r="107" spans="5:12" x14ac:dyDescent="0.45">
      <c r="E107" s="3" t="e">
        <f t="shared" si="10"/>
        <v>#VALUE!</v>
      </c>
      <c r="F107">
        <f t="shared" si="11"/>
        <v>100</v>
      </c>
      <c r="G107" s="5">
        <f t="shared" si="12"/>
        <v>1292.0925004862365</v>
      </c>
      <c r="H107" s="1">
        <f t="shared" si="13"/>
        <v>719.79152047389471</v>
      </c>
      <c r="I107" s="1">
        <f t="shared" si="7"/>
        <v>572.30098001234182</v>
      </c>
      <c r="K107" s="1">
        <f t="shared" si="9"/>
        <v>229760.985571634</v>
      </c>
      <c r="L107" s="81" t="b">
        <f t="shared" si="8"/>
        <v>0</v>
      </c>
    </row>
    <row r="108" spans="5:12" x14ac:dyDescent="0.45">
      <c r="E108" s="3" t="e">
        <f t="shared" si="10"/>
        <v>#VALUE!</v>
      </c>
      <c r="F108">
        <f t="shared" si="11"/>
        <v>101</v>
      </c>
      <c r="G108" s="5">
        <f t="shared" si="12"/>
        <v>1292.0925004862365</v>
      </c>
      <c r="H108" s="1">
        <f t="shared" si="13"/>
        <v>718.00307991135617</v>
      </c>
      <c r="I108" s="1">
        <f t="shared" si="7"/>
        <v>574.08942057488036</v>
      </c>
      <c r="K108" s="1">
        <f t="shared" si="9"/>
        <v>229186.8961510591</v>
      </c>
      <c r="L108" s="81" t="b">
        <f t="shared" si="8"/>
        <v>0</v>
      </c>
    </row>
    <row r="109" spans="5:12" x14ac:dyDescent="0.45">
      <c r="E109" s="3" t="e">
        <f t="shared" si="10"/>
        <v>#VALUE!</v>
      </c>
      <c r="F109">
        <f t="shared" si="11"/>
        <v>102</v>
      </c>
      <c r="G109" s="5">
        <f t="shared" si="12"/>
        <v>1292.0925004862365</v>
      </c>
      <c r="H109" s="1">
        <f t="shared" si="13"/>
        <v>716.20905047205963</v>
      </c>
      <c r="I109" s="1">
        <f t="shared" si="7"/>
        <v>575.8834500141769</v>
      </c>
      <c r="K109" s="1">
        <f t="shared" si="9"/>
        <v>228611.01270104494</v>
      </c>
      <c r="L109" s="81" t="b">
        <f t="shared" si="8"/>
        <v>0</v>
      </c>
    </row>
    <row r="110" spans="5:12" x14ac:dyDescent="0.45">
      <c r="E110" s="3" t="e">
        <f t="shared" si="10"/>
        <v>#VALUE!</v>
      </c>
      <c r="F110">
        <f t="shared" si="11"/>
        <v>103</v>
      </c>
      <c r="G110" s="5">
        <f t="shared" si="12"/>
        <v>1292.0925004862365</v>
      </c>
      <c r="H110" s="1">
        <f t="shared" si="13"/>
        <v>714.4094146907654</v>
      </c>
      <c r="I110" s="1">
        <f t="shared" si="7"/>
        <v>577.68308579547113</v>
      </c>
      <c r="K110" s="1">
        <f t="shared" si="9"/>
        <v>228033.32961524947</v>
      </c>
      <c r="L110" s="81" t="b">
        <f t="shared" si="8"/>
        <v>0</v>
      </c>
    </row>
    <row r="111" spans="5:12" x14ac:dyDescent="0.45">
      <c r="E111" s="3" t="e">
        <f t="shared" si="10"/>
        <v>#VALUE!</v>
      </c>
      <c r="F111">
        <f t="shared" si="11"/>
        <v>104</v>
      </c>
      <c r="G111" s="5">
        <f t="shared" si="12"/>
        <v>1292.0925004862365</v>
      </c>
      <c r="H111" s="1">
        <f t="shared" si="13"/>
        <v>712.60415504765467</v>
      </c>
      <c r="I111" s="1">
        <f t="shared" si="7"/>
        <v>579.48834543858186</v>
      </c>
      <c r="K111" s="1">
        <f t="shared" si="9"/>
        <v>227453.84126981089</v>
      </c>
      <c r="L111" s="81" t="b">
        <f t="shared" si="8"/>
        <v>0</v>
      </c>
    </row>
    <row r="112" spans="5:12" x14ac:dyDescent="0.45">
      <c r="E112" s="3" t="e">
        <f t="shared" si="10"/>
        <v>#VALUE!</v>
      </c>
      <c r="F112">
        <f t="shared" si="11"/>
        <v>105</v>
      </c>
      <c r="G112" s="5">
        <f t="shared" si="12"/>
        <v>1292.0925004862365</v>
      </c>
      <c r="H112" s="1">
        <f t="shared" si="13"/>
        <v>710.79325396815909</v>
      </c>
      <c r="I112" s="1">
        <f t="shared" si="7"/>
        <v>581.29924651807744</v>
      </c>
      <c r="K112" s="1">
        <f t="shared" si="9"/>
        <v>226872.5420232928</v>
      </c>
      <c r="L112" s="81" t="b">
        <f t="shared" si="8"/>
        <v>0</v>
      </c>
    </row>
    <row r="113" spans="5:12" x14ac:dyDescent="0.45">
      <c r="E113" s="3" t="e">
        <f t="shared" si="10"/>
        <v>#VALUE!</v>
      </c>
      <c r="F113">
        <f t="shared" si="11"/>
        <v>106</v>
      </c>
      <c r="G113" s="5">
        <f t="shared" si="12"/>
        <v>1292.0925004862365</v>
      </c>
      <c r="H113" s="1">
        <f t="shared" si="13"/>
        <v>708.97669382278991</v>
      </c>
      <c r="I113" s="1">
        <f t="shared" si="7"/>
        <v>583.11580666344662</v>
      </c>
      <c r="K113" s="1">
        <f t="shared" si="9"/>
        <v>226289.42621662936</v>
      </c>
      <c r="L113" s="81" t="b">
        <f t="shared" si="8"/>
        <v>0</v>
      </c>
    </row>
    <row r="114" spans="5:12" x14ac:dyDescent="0.45">
      <c r="E114" s="3" t="e">
        <f t="shared" si="10"/>
        <v>#VALUE!</v>
      </c>
      <c r="F114">
        <f t="shared" si="11"/>
        <v>107</v>
      </c>
      <c r="G114" s="5">
        <f t="shared" si="12"/>
        <v>1292.0925004862365</v>
      </c>
      <c r="H114" s="1">
        <f t="shared" si="13"/>
        <v>707.15445692696676</v>
      </c>
      <c r="I114" s="1">
        <f t="shared" si="7"/>
        <v>584.93804355926977</v>
      </c>
      <c r="K114" s="1">
        <f t="shared" si="9"/>
        <v>225704.4881730701</v>
      </c>
      <c r="L114" s="81" t="b">
        <f t="shared" si="8"/>
        <v>0</v>
      </c>
    </row>
    <row r="115" spans="5:12" x14ac:dyDescent="0.45">
      <c r="E115" s="3" t="e">
        <f t="shared" si="10"/>
        <v>#VALUE!</v>
      </c>
      <c r="F115">
        <f t="shared" si="11"/>
        <v>108</v>
      </c>
      <c r="G115" s="5">
        <f t="shared" si="12"/>
        <v>1292.0925004862365</v>
      </c>
      <c r="H115" s="1">
        <f t="shared" si="13"/>
        <v>705.32652554084405</v>
      </c>
      <c r="I115" s="1">
        <f t="shared" si="7"/>
        <v>586.76597494539249</v>
      </c>
      <c r="K115" s="1">
        <f t="shared" si="9"/>
        <v>225117.72219812471</v>
      </c>
      <c r="L115" s="81" t="b">
        <f t="shared" si="8"/>
        <v>0</v>
      </c>
    </row>
    <row r="116" spans="5:12" x14ac:dyDescent="0.45">
      <c r="E116" s="3" t="e">
        <f t="shared" si="10"/>
        <v>#VALUE!</v>
      </c>
      <c r="F116">
        <f t="shared" si="11"/>
        <v>109</v>
      </c>
      <c r="G116" s="5">
        <f t="shared" si="12"/>
        <v>1292.0925004862365</v>
      </c>
      <c r="H116" s="1">
        <f t="shared" si="13"/>
        <v>703.49288186913964</v>
      </c>
      <c r="I116" s="1">
        <f t="shared" si="7"/>
        <v>588.59961861709689</v>
      </c>
      <c r="K116" s="1">
        <f t="shared" si="9"/>
        <v>224529.12257950762</v>
      </c>
      <c r="L116" s="81" t="b">
        <f t="shared" si="8"/>
        <v>0</v>
      </c>
    </row>
    <row r="117" spans="5:12" x14ac:dyDescent="0.45">
      <c r="E117" s="3" t="e">
        <f t="shared" si="10"/>
        <v>#VALUE!</v>
      </c>
      <c r="F117">
        <f t="shared" si="11"/>
        <v>110</v>
      </c>
      <c r="G117" s="5">
        <f t="shared" si="12"/>
        <v>1292.0925004862365</v>
      </c>
      <c r="H117" s="1">
        <f t="shared" si="13"/>
        <v>701.65350806096137</v>
      </c>
      <c r="I117" s="1">
        <f t="shared" si="7"/>
        <v>590.43899242527516</v>
      </c>
      <c r="K117" s="1">
        <f t="shared" si="9"/>
        <v>223938.68358708234</v>
      </c>
      <c r="L117" s="81" t="b">
        <f t="shared" si="8"/>
        <v>0</v>
      </c>
    </row>
    <row r="118" spans="5:12" x14ac:dyDescent="0.45">
      <c r="E118" s="3" t="e">
        <f t="shared" si="10"/>
        <v>#VALUE!</v>
      </c>
      <c r="F118">
        <f t="shared" si="11"/>
        <v>111</v>
      </c>
      <c r="G118" s="5">
        <f t="shared" si="12"/>
        <v>1292.0925004862365</v>
      </c>
      <c r="H118" s="1">
        <f t="shared" si="13"/>
        <v>699.80838620963232</v>
      </c>
      <c r="I118" s="1">
        <f t="shared" si="7"/>
        <v>592.28411427660421</v>
      </c>
      <c r="K118" s="1">
        <f t="shared" si="9"/>
        <v>223346.39947280573</v>
      </c>
      <c r="L118" s="81" t="b">
        <f t="shared" si="8"/>
        <v>0</v>
      </c>
    </row>
    <row r="119" spans="5:12" x14ac:dyDescent="0.45">
      <c r="E119" s="3" t="e">
        <f t="shared" si="10"/>
        <v>#VALUE!</v>
      </c>
      <c r="F119">
        <f t="shared" si="11"/>
        <v>112</v>
      </c>
      <c r="G119" s="5">
        <f t="shared" si="12"/>
        <v>1292.0925004862365</v>
      </c>
      <c r="H119" s="1">
        <f t="shared" si="13"/>
        <v>697.95749835251797</v>
      </c>
      <c r="I119" s="1">
        <f t="shared" si="7"/>
        <v>594.13500213371856</v>
      </c>
      <c r="K119" s="1">
        <f t="shared" si="9"/>
        <v>222752.264470672</v>
      </c>
      <c r="L119" s="81" t="b">
        <f t="shared" si="8"/>
        <v>0</v>
      </c>
    </row>
    <row r="120" spans="5:12" x14ac:dyDescent="0.45">
      <c r="E120" s="3" t="e">
        <f t="shared" si="10"/>
        <v>#VALUE!</v>
      </c>
      <c r="F120">
        <f t="shared" si="11"/>
        <v>113</v>
      </c>
      <c r="G120" s="5">
        <f t="shared" si="12"/>
        <v>1292.0925004862365</v>
      </c>
      <c r="H120" s="1">
        <f t="shared" si="13"/>
        <v>696.10082647084994</v>
      </c>
      <c r="I120" s="1">
        <f t="shared" si="7"/>
        <v>595.99167401538659</v>
      </c>
      <c r="K120" s="1">
        <f t="shared" si="9"/>
        <v>222156.27279665662</v>
      </c>
      <c r="L120" s="81" t="b">
        <f t="shared" si="8"/>
        <v>0</v>
      </c>
    </row>
    <row r="121" spans="5:12" x14ac:dyDescent="0.45">
      <c r="E121" s="3" t="e">
        <f t="shared" si="10"/>
        <v>#VALUE!</v>
      </c>
      <c r="F121">
        <f t="shared" si="11"/>
        <v>114</v>
      </c>
      <c r="G121" s="5">
        <f t="shared" si="12"/>
        <v>1292.0925004862365</v>
      </c>
      <c r="H121" s="1">
        <f t="shared" si="13"/>
        <v>694.23835248955186</v>
      </c>
      <c r="I121" s="1">
        <f t="shared" si="7"/>
        <v>597.85414799668467</v>
      </c>
      <c r="K121" s="1">
        <f t="shared" si="9"/>
        <v>221558.41864865992</v>
      </c>
      <c r="L121" s="81" t="b">
        <f t="shared" si="8"/>
        <v>0</v>
      </c>
    </row>
    <row r="122" spans="5:12" x14ac:dyDescent="0.45">
      <c r="E122" s="3" t="e">
        <f t="shared" si="10"/>
        <v>#VALUE!</v>
      </c>
      <c r="F122">
        <f t="shared" si="11"/>
        <v>115</v>
      </c>
      <c r="G122" s="5">
        <f t="shared" si="12"/>
        <v>1292.0925004862365</v>
      </c>
      <c r="H122" s="1">
        <f t="shared" si="13"/>
        <v>692.37005827706218</v>
      </c>
      <c r="I122" s="1">
        <f t="shared" si="7"/>
        <v>599.72244220917435</v>
      </c>
      <c r="K122" s="1">
        <f t="shared" si="9"/>
        <v>220958.69620645075</v>
      </c>
      <c r="L122" s="81" t="b">
        <f t="shared" si="8"/>
        <v>0</v>
      </c>
    </row>
    <row r="123" spans="5:12" x14ac:dyDescent="0.45">
      <c r="E123" s="3" t="e">
        <f t="shared" si="10"/>
        <v>#VALUE!</v>
      </c>
      <c r="F123">
        <f t="shared" si="11"/>
        <v>116</v>
      </c>
      <c r="G123" s="5">
        <f t="shared" si="12"/>
        <v>1292.0925004862365</v>
      </c>
      <c r="H123" s="1">
        <f t="shared" si="13"/>
        <v>690.49592564515854</v>
      </c>
      <c r="I123" s="1">
        <f t="shared" si="7"/>
        <v>601.596574841078</v>
      </c>
      <c r="K123" s="1">
        <f t="shared" si="9"/>
        <v>220357.09963160969</v>
      </c>
      <c r="L123" s="81" t="b">
        <f t="shared" si="8"/>
        <v>0</v>
      </c>
    </row>
    <row r="124" spans="5:12" x14ac:dyDescent="0.45">
      <c r="E124" s="3" t="e">
        <f t="shared" si="10"/>
        <v>#VALUE!</v>
      </c>
      <c r="F124">
        <f t="shared" si="11"/>
        <v>117</v>
      </c>
      <c r="G124" s="5">
        <f t="shared" si="12"/>
        <v>1292.0925004862365</v>
      </c>
      <c r="H124" s="1">
        <f t="shared" si="13"/>
        <v>688.61593634878034</v>
      </c>
      <c r="I124" s="1">
        <f t="shared" si="7"/>
        <v>603.47656413745619</v>
      </c>
      <c r="K124" s="1">
        <f t="shared" si="9"/>
        <v>219753.62306747222</v>
      </c>
      <c r="L124" s="81" t="b">
        <f t="shared" si="8"/>
        <v>0</v>
      </c>
    </row>
    <row r="125" spans="5:12" x14ac:dyDescent="0.45">
      <c r="E125" s="3" t="e">
        <f t="shared" si="10"/>
        <v>#VALUE!</v>
      </c>
      <c r="F125">
        <f t="shared" si="11"/>
        <v>118</v>
      </c>
      <c r="G125" s="5">
        <f t="shared" si="12"/>
        <v>1292.0925004862365</v>
      </c>
      <c r="H125" s="1">
        <f t="shared" si="13"/>
        <v>686.73007208585068</v>
      </c>
      <c r="I125" s="1">
        <f t="shared" si="7"/>
        <v>605.36242840038585</v>
      </c>
      <c r="K125" s="1">
        <f t="shared" si="9"/>
        <v>219148.26063907184</v>
      </c>
      <c r="L125" s="81" t="b">
        <f t="shared" si="8"/>
        <v>0</v>
      </c>
    </row>
    <row r="126" spans="5:12" x14ac:dyDescent="0.45">
      <c r="E126" s="3" t="e">
        <f t="shared" si="10"/>
        <v>#VALUE!</v>
      </c>
      <c r="F126">
        <f t="shared" si="11"/>
        <v>119</v>
      </c>
      <c r="G126" s="5">
        <f t="shared" si="12"/>
        <v>1292.0925004862365</v>
      </c>
      <c r="H126" s="1">
        <f t="shared" si="13"/>
        <v>684.83831449709942</v>
      </c>
      <c r="I126" s="1">
        <f t="shared" si="7"/>
        <v>607.25418598913711</v>
      </c>
      <c r="K126" s="1">
        <f t="shared" si="9"/>
        <v>218541.00645308269</v>
      </c>
      <c r="L126" s="81" t="b">
        <f t="shared" si="8"/>
        <v>0</v>
      </c>
    </row>
    <row r="127" spans="5:12" x14ac:dyDescent="0.45">
      <c r="E127" s="3" t="e">
        <f t="shared" si="10"/>
        <v>#VALUE!</v>
      </c>
      <c r="F127">
        <f t="shared" si="11"/>
        <v>120</v>
      </c>
      <c r="G127" s="5">
        <f t="shared" si="12"/>
        <v>1292.0925004862365</v>
      </c>
      <c r="H127" s="1">
        <f t="shared" si="13"/>
        <v>682.94064516588332</v>
      </c>
      <c r="I127" s="1">
        <f t="shared" si="7"/>
        <v>609.15185532035321</v>
      </c>
      <c r="K127" s="1">
        <f t="shared" si="9"/>
        <v>217931.85459776234</v>
      </c>
      <c r="L127" s="81" t="b">
        <f t="shared" si="8"/>
        <v>0</v>
      </c>
    </row>
    <row r="128" spans="5:12" x14ac:dyDescent="0.45">
      <c r="E128" s="3" t="e">
        <f t="shared" si="10"/>
        <v>#VALUE!</v>
      </c>
      <c r="F128">
        <f t="shared" si="11"/>
        <v>121</v>
      </c>
      <c r="G128" s="5">
        <f t="shared" si="12"/>
        <v>1292.0925004862365</v>
      </c>
      <c r="H128" s="1">
        <f t="shared" si="13"/>
        <v>681.03704561800726</v>
      </c>
      <c r="I128" s="1">
        <f t="shared" si="7"/>
        <v>611.05545486822928</v>
      </c>
      <c r="K128" s="1">
        <f t="shared" si="9"/>
        <v>217320.7991428941</v>
      </c>
      <c r="L128" s="81" t="b">
        <f t="shared" si="8"/>
        <v>0</v>
      </c>
    </row>
    <row r="129" spans="5:12" x14ac:dyDescent="0.45">
      <c r="E129" s="3" t="e">
        <f t="shared" si="10"/>
        <v>#VALUE!</v>
      </c>
      <c r="F129">
        <f t="shared" si="11"/>
        <v>122</v>
      </c>
      <c r="G129" s="5">
        <f t="shared" si="12"/>
        <v>1292.0925004862365</v>
      </c>
      <c r="H129" s="1">
        <f t="shared" si="13"/>
        <v>679.12749732154407</v>
      </c>
      <c r="I129" s="1">
        <f t="shared" si="7"/>
        <v>612.96500316469246</v>
      </c>
      <c r="K129" s="1">
        <f t="shared" si="9"/>
        <v>216707.83413972941</v>
      </c>
      <c r="L129" s="81" t="b">
        <f t="shared" si="8"/>
        <v>0</v>
      </c>
    </row>
    <row r="130" spans="5:12" x14ac:dyDescent="0.45">
      <c r="E130" s="3" t="e">
        <f t="shared" si="10"/>
        <v>#VALUE!</v>
      </c>
      <c r="F130">
        <f t="shared" si="11"/>
        <v>123</v>
      </c>
      <c r="G130" s="5">
        <f t="shared" si="12"/>
        <v>1292.0925004862365</v>
      </c>
      <c r="H130" s="1">
        <f t="shared" si="13"/>
        <v>677.21198168665444</v>
      </c>
      <c r="I130" s="1">
        <f t="shared" si="7"/>
        <v>614.88051879958209</v>
      </c>
      <c r="K130" s="1">
        <f t="shared" si="9"/>
        <v>216092.95362092982</v>
      </c>
      <c r="L130" s="81" t="b">
        <f t="shared" si="8"/>
        <v>0</v>
      </c>
    </row>
    <row r="131" spans="5:12" x14ac:dyDescent="0.45">
      <c r="E131" s="3" t="e">
        <f t="shared" si="10"/>
        <v>#VALUE!</v>
      </c>
      <c r="F131">
        <f t="shared" si="11"/>
        <v>124</v>
      </c>
      <c r="G131" s="5">
        <f t="shared" si="12"/>
        <v>1292.0925004862365</v>
      </c>
      <c r="H131" s="1">
        <f t="shared" si="13"/>
        <v>675.29048006540563</v>
      </c>
      <c r="I131" s="1">
        <f t="shared" si="7"/>
        <v>616.8020204208309</v>
      </c>
      <c r="K131" s="1">
        <f t="shared" si="9"/>
        <v>215476.15160050898</v>
      </c>
      <c r="L131" s="81" t="b">
        <f t="shared" si="8"/>
        <v>0</v>
      </c>
    </row>
    <row r="132" spans="5:12" x14ac:dyDescent="0.45">
      <c r="E132" s="3" t="e">
        <f t="shared" si="10"/>
        <v>#VALUE!</v>
      </c>
      <c r="F132">
        <f t="shared" si="11"/>
        <v>125</v>
      </c>
      <c r="G132" s="5">
        <f t="shared" si="12"/>
        <v>1292.0925004862365</v>
      </c>
      <c r="H132" s="1">
        <f t="shared" si="13"/>
        <v>673.36297375159052</v>
      </c>
      <c r="I132" s="1">
        <f t="shared" si="7"/>
        <v>618.72952673464602</v>
      </c>
      <c r="K132" s="1">
        <f t="shared" si="9"/>
        <v>214857.42207377433</v>
      </c>
      <c r="L132" s="81" t="b">
        <f t="shared" si="8"/>
        <v>0</v>
      </c>
    </row>
    <row r="133" spans="5:12" x14ac:dyDescent="0.45">
      <c r="E133" s="3" t="e">
        <f t="shared" si="10"/>
        <v>#VALUE!</v>
      </c>
      <c r="F133">
        <f t="shared" si="11"/>
        <v>126</v>
      </c>
      <c r="G133" s="5">
        <f t="shared" si="12"/>
        <v>1292.0925004862365</v>
      </c>
      <c r="H133" s="1">
        <f t="shared" si="13"/>
        <v>671.42944398054476</v>
      </c>
      <c r="I133" s="1">
        <f t="shared" si="7"/>
        <v>620.66305650569177</v>
      </c>
      <c r="K133" s="1">
        <f t="shared" si="9"/>
        <v>214236.75901726863</v>
      </c>
      <c r="L133" s="81" t="b">
        <f t="shared" si="8"/>
        <v>0</v>
      </c>
    </row>
    <row r="134" spans="5:12" x14ac:dyDescent="0.45">
      <c r="E134" s="3" t="e">
        <f t="shared" si="10"/>
        <v>#VALUE!</v>
      </c>
      <c r="F134">
        <f t="shared" si="11"/>
        <v>127</v>
      </c>
      <c r="G134" s="5">
        <f t="shared" si="12"/>
        <v>1292.0925004862365</v>
      </c>
      <c r="H134" s="1">
        <f t="shared" si="13"/>
        <v>669.48987192896448</v>
      </c>
      <c r="I134" s="1">
        <f t="shared" si="7"/>
        <v>622.60262855727206</v>
      </c>
      <c r="K134" s="1">
        <f t="shared" si="9"/>
        <v>213614.15638871136</v>
      </c>
      <c r="L134" s="81" t="b">
        <f t="shared" si="8"/>
        <v>0</v>
      </c>
    </row>
    <row r="135" spans="5:12" x14ac:dyDescent="0.45">
      <c r="E135" s="3" t="e">
        <f t="shared" si="10"/>
        <v>#VALUE!</v>
      </c>
      <c r="F135">
        <f t="shared" si="11"/>
        <v>128</v>
      </c>
      <c r="G135" s="5">
        <f t="shared" si="12"/>
        <v>1292.0925004862365</v>
      </c>
      <c r="H135" s="1">
        <f t="shared" si="13"/>
        <v>667.54423871472295</v>
      </c>
      <c r="I135" s="1">
        <f t="shared" si="7"/>
        <v>624.54826177151358</v>
      </c>
      <c r="K135" s="1">
        <f t="shared" si="9"/>
        <v>212989.60812693986</v>
      </c>
      <c r="L135" s="81" t="b">
        <f t="shared" si="8"/>
        <v>0</v>
      </c>
    </row>
    <row r="136" spans="5:12" x14ac:dyDescent="0.45">
      <c r="E136" s="3" t="e">
        <f t="shared" si="10"/>
        <v>#VALUE!</v>
      </c>
      <c r="F136">
        <f t="shared" si="11"/>
        <v>129</v>
      </c>
      <c r="G136" s="5">
        <f t="shared" si="12"/>
        <v>1292.0925004862365</v>
      </c>
      <c r="H136" s="1">
        <f t="shared" si="13"/>
        <v>665.59252539668705</v>
      </c>
      <c r="I136" s="1">
        <f t="shared" ref="I136:I199" si="14">G136-H136</f>
        <v>626.49997508954948</v>
      </c>
      <c r="K136" s="1">
        <f t="shared" si="9"/>
        <v>212363.10815185032</v>
      </c>
      <c r="L136" s="81" t="b">
        <f t="shared" ref="L136:L199" si="15">ROUND(K136,1)=0</f>
        <v>0</v>
      </c>
    </row>
    <row r="137" spans="5:12" x14ac:dyDescent="0.45">
      <c r="E137" s="3" t="e">
        <f t="shared" si="10"/>
        <v>#VALUE!</v>
      </c>
      <c r="F137">
        <f t="shared" si="11"/>
        <v>130</v>
      </c>
      <c r="G137" s="5">
        <f t="shared" si="12"/>
        <v>1292.0925004862365</v>
      </c>
      <c r="H137" s="1">
        <f t="shared" si="13"/>
        <v>663.63471297453225</v>
      </c>
      <c r="I137" s="1">
        <f t="shared" si="14"/>
        <v>628.45778751170428</v>
      </c>
      <c r="K137" s="1">
        <f t="shared" ref="K137:K200" si="16">K136-I137-J137</f>
        <v>211734.65036433862</v>
      </c>
      <c r="L137" s="81" t="b">
        <f t="shared" si="15"/>
        <v>0</v>
      </c>
    </row>
    <row r="138" spans="5:12" x14ac:dyDescent="0.45">
      <c r="E138" s="3" t="e">
        <f t="shared" ref="E138:E201" si="17">DATE(YEAR(E137),MONTH(E137)+1,DAY(E137))</f>
        <v>#VALUE!</v>
      </c>
      <c r="F138">
        <f t="shared" ref="F138:F201" si="18">F137+1</f>
        <v>131</v>
      </c>
      <c r="G138" s="5">
        <f t="shared" ref="G138:G201" si="19">IF(L137=TRUE,0,ABS(IF($B$9&lt;K137+(K137*(($B$5/$B$7))),$B$9,K137+(K137*(($B$5/$B$7))))))</f>
        <v>1292.0925004862365</v>
      </c>
      <c r="H138" s="1">
        <f t="shared" ref="H138:H201" si="20">K137*($B$5)/$B$7</f>
        <v>661.67078238855822</v>
      </c>
      <c r="I138" s="1">
        <f t="shared" si="14"/>
        <v>630.42171809767831</v>
      </c>
      <c r="K138" s="1">
        <f t="shared" si="16"/>
        <v>211104.22864624095</v>
      </c>
      <c r="L138" s="81" t="b">
        <f t="shared" si="15"/>
        <v>0</v>
      </c>
    </row>
    <row r="139" spans="5:12" x14ac:dyDescent="0.45">
      <c r="E139" s="3" t="e">
        <f t="shared" si="17"/>
        <v>#VALUE!</v>
      </c>
      <c r="F139">
        <f t="shared" si="18"/>
        <v>132</v>
      </c>
      <c r="G139" s="5">
        <f t="shared" si="19"/>
        <v>1292.0925004862365</v>
      </c>
      <c r="H139" s="1">
        <f t="shared" si="20"/>
        <v>659.70071451950298</v>
      </c>
      <c r="I139" s="1">
        <f t="shared" si="14"/>
        <v>632.39178596673355</v>
      </c>
      <c r="K139" s="1">
        <f t="shared" si="16"/>
        <v>210471.83686027423</v>
      </c>
      <c r="L139" s="81" t="b">
        <f t="shared" si="15"/>
        <v>0</v>
      </c>
    </row>
    <row r="140" spans="5:12" x14ac:dyDescent="0.45">
      <c r="E140" s="3" t="e">
        <f t="shared" si="17"/>
        <v>#VALUE!</v>
      </c>
      <c r="F140">
        <f t="shared" si="18"/>
        <v>133</v>
      </c>
      <c r="G140" s="5">
        <f t="shared" si="19"/>
        <v>1292.0925004862365</v>
      </c>
      <c r="H140" s="1">
        <f t="shared" si="20"/>
        <v>657.72449018835698</v>
      </c>
      <c r="I140" s="1">
        <f t="shared" si="14"/>
        <v>634.36801029787955</v>
      </c>
      <c r="K140" s="1">
        <f t="shared" si="16"/>
        <v>209837.46884997634</v>
      </c>
      <c r="L140" s="81" t="b">
        <f t="shared" si="15"/>
        <v>0</v>
      </c>
    </row>
    <row r="141" spans="5:12" x14ac:dyDescent="0.45">
      <c r="E141" s="3" t="e">
        <f t="shared" si="17"/>
        <v>#VALUE!</v>
      </c>
      <c r="F141">
        <f t="shared" si="18"/>
        <v>134</v>
      </c>
      <c r="G141" s="5">
        <f t="shared" si="19"/>
        <v>1292.0925004862365</v>
      </c>
      <c r="H141" s="1">
        <f t="shared" si="20"/>
        <v>655.742090156176</v>
      </c>
      <c r="I141" s="1">
        <f t="shared" si="14"/>
        <v>636.35041033006053</v>
      </c>
      <c r="K141" s="1">
        <f t="shared" si="16"/>
        <v>209201.11843964629</v>
      </c>
      <c r="L141" s="81" t="b">
        <f t="shared" si="15"/>
        <v>0</v>
      </c>
    </row>
    <row r="142" spans="5:12" x14ac:dyDescent="0.45">
      <c r="E142" s="3" t="e">
        <f t="shared" si="17"/>
        <v>#VALUE!</v>
      </c>
      <c r="F142">
        <f t="shared" si="18"/>
        <v>135</v>
      </c>
      <c r="G142" s="5">
        <f t="shared" si="19"/>
        <v>1292.0925004862365</v>
      </c>
      <c r="H142" s="1">
        <f t="shared" si="20"/>
        <v>653.7534951238946</v>
      </c>
      <c r="I142" s="1">
        <f t="shared" si="14"/>
        <v>638.33900536234194</v>
      </c>
      <c r="K142" s="1">
        <f t="shared" si="16"/>
        <v>208562.77943428396</v>
      </c>
      <c r="L142" s="81" t="b">
        <f t="shared" si="15"/>
        <v>0</v>
      </c>
    </row>
    <row r="143" spans="5:12" x14ac:dyDescent="0.45">
      <c r="E143" s="3" t="e">
        <f t="shared" si="17"/>
        <v>#VALUE!</v>
      </c>
      <c r="F143">
        <f t="shared" si="18"/>
        <v>136</v>
      </c>
      <c r="G143" s="5">
        <f t="shared" si="19"/>
        <v>1292.0925004862365</v>
      </c>
      <c r="H143" s="1">
        <f t="shared" si="20"/>
        <v>651.75868573213734</v>
      </c>
      <c r="I143" s="1">
        <f t="shared" si="14"/>
        <v>640.33381475409919</v>
      </c>
      <c r="K143" s="1">
        <f t="shared" si="16"/>
        <v>207922.44561952987</v>
      </c>
      <c r="L143" s="81" t="b">
        <f t="shared" si="15"/>
        <v>0</v>
      </c>
    </row>
    <row r="144" spans="5:12" x14ac:dyDescent="0.45">
      <c r="E144" s="3" t="e">
        <f t="shared" si="17"/>
        <v>#VALUE!</v>
      </c>
      <c r="F144">
        <f t="shared" si="18"/>
        <v>137</v>
      </c>
      <c r="G144" s="5">
        <f t="shared" si="19"/>
        <v>1292.0925004862365</v>
      </c>
      <c r="H144" s="1">
        <f t="shared" si="20"/>
        <v>649.75764256103082</v>
      </c>
      <c r="I144" s="1">
        <f t="shared" si="14"/>
        <v>642.33485792520571</v>
      </c>
      <c r="K144" s="1">
        <f t="shared" si="16"/>
        <v>207280.11076160465</v>
      </c>
      <c r="L144" s="81" t="b">
        <f t="shared" si="15"/>
        <v>0</v>
      </c>
    </row>
    <row r="145" spans="5:12" x14ac:dyDescent="0.45">
      <c r="E145" s="3" t="e">
        <f t="shared" si="17"/>
        <v>#VALUE!</v>
      </c>
      <c r="F145">
        <f t="shared" si="18"/>
        <v>138</v>
      </c>
      <c r="G145" s="5">
        <f t="shared" si="19"/>
        <v>1292.0925004862365</v>
      </c>
      <c r="H145" s="1">
        <f t="shared" si="20"/>
        <v>647.75034613001446</v>
      </c>
      <c r="I145" s="1">
        <f t="shared" si="14"/>
        <v>644.34215435622207</v>
      </c>
      <c r="K145" s="1">
        <f t="shared" si="16"/>
        <v>206635.76860724844</v>
      </c>
      <c r="L145" s="81" t="b">
        <f t="shared" si="15"/>
        <v>0</v>
      </c>
    </row>
    <row r="146" spans="5:12" x14ac:dyDescent="0.45">
      <c r="E146" s="3" t="e">
        <f t="shared" si="17"/>
        <v>#VALUE!</v>
      </c>
      <c r="F146">
        <f t="shared" si="18"/>
        <v>139</v>
      </c>
      <c r="G146" s="5">
        <f t="shared" si="19"/>
        <v>1292.0925004862365</v>
      </c>
      <c r="H146" s="1">
        <f t="shared" si="20"/>
        <v>645.73677689765134</v>
      </c>
      <c r="I146" s="1">
        <f t="shared" si="14"/>
        <v>646.35572358858519</v>
      </c>
      <c r="K146" s="1">
        <f t="shared" si="16"/>
        <v>205989.41288365985</v>
      </c>
      <c r="L146" s="81" t="b">
        <f t="shared" si="15"/>
        <v>0</v>
      </c>
    </row>
    <row r="147" spans="5:12" x14ac:dyDescent="0.45">
      <c r="E147" s="3" t="e">
        <f t="shared" si="17"/>
        <v>#VALUE!</v>
      </c>
      <c r="F147">
        <f t="shared" si="18"/>
        <v>140</v>
      </c>
      <c r="G147" s="5">
        <f t="shared" si="19"/>
        <v>1292.0925004862365</v>
      </c>
      <c r="H147" s="1">
        <f t="shared" si="20"/>
        <v>643.71691526143707</v>
      </c>
      <c r="I147" s="1">
        <f t="shared" si="14"/>
        <v>648.37558522479947</v>
      </c>
      <c r="K147" s="1">
        <f t="shared" si="16"/>
        <v>205341.03729843505</v>
      </c>
      <c r="L147" s="81" t="b">
        <f t="shared" si="15"/>
        <v>0</v>
      </c>
    </row>
    <row r="148" spans="5:12" x14ac:dyDescent="0.45">
      <c r="E148" s="3" t="e">
        <f t="shared" si="17"/>
        <v>#VALUE!</v>
      </c>
      <c r="F148">
        <f t="shared" si="18"/>
        <v>141</v>
      </c>
      <c r="G148" s="5">
        <f t="shared" si="19"/>
        <v>1292.0925004862365</v>
      </c>
      <c r="H148" s="1">
        <f t="shared" si="20"/>
        <v>641.6907415576095</v>
      </c>
      <c r="I148" s="1">
        <f t="shared" si="14"/>
        <v>650.40175892862703</v>
      </c>
      <c r="K148" s="1">
        <f t="shared" si="16"/>
        <v>204690.63553950642</v>
      </c>
      <c r="L148" s="81" t="b">
        <f t="shared" si="15"/>
        <v>0</v>
      </c>
    </row>
    <row r="149" spans="5:12" x14ac:dyDescent="0.45">
      <c r="E149" s="3" t="e">
        <f t="shared" si="17"/>
        <v>#VALUE!</v>
      </c>
      <c r="F149">
        <f t="shared" si="18"/>
        <v>142</v>
      </c>
      <c r="G149" s="5">
        <f t="shared" si="19"/>
        <v>1292.0925004862365</v>
      </c>
      <c r="H149" s="1">
        <f t="shared" si="20"/>
        <v>639.65823606095751</v>
      </c>
      <c r="I149" s="1">
        <f t="shared" si="14"/>
        <v>652.43426442527903</v>
      </c>
      <c r="K149" s="1">
        <f t="shared" si="16"/>
        <v>204038.20127508114</v>
      </c>
      <c r="L149" s="81" t="b">
        <f t="shared" si="15"/>
        <v>0</v>
      </c>
    </row>
    <row r="150" spans="5:12" x14ac:dyDescent="0.45">
      <c r="E150" s="3" t="e">
        <f t="shared" si="17"/>
        <v>#VALUE!</v>
      </c>
      <c r="F150">
        <f t="shared" si="18"/>
        <v>143</v>
      </c>
      <c r="G150" s="5">
        <f t="shared" si="19"/>
        <v>1292.0925004862365</v>
      </c>
      <c r="H150" s="1">
        <f t="shared" si="20"/>
        <v>637.6193789846285</v>
      </c>
      <c r="I150" s="1">
        <f t="shared" si="14"/>
        <v>654.47312150160803</v>
      </c>
      <c r="K150" s="1">
        <f t="shared" si="16"/>
        <v>203383.72815357952</v>
      </c>
      <c r="L150" s="81" t="b">
        <f t="shared" si="15"/>
        <v>0</v>
      </c>
    </row>
    <row r="151" spans="5:12" x14ac:dyDescent="0.45">
      <c r="E151" s="3" t="e">
        <f t="shared" si="17"/>
        <v>#VALUE!</v>
      </c>
      <c r="F151">
        <f t="shared" si="18"/>
        <v>144</v>
      </c>
      <c r="G151" s="5">
        <f t="shared" si="19"/>
        <v>1292.0925004862365</v>
      </c>
      <c r="H151" s="1">
        <f t="shared" si="20"/>
        <v>635.57415047993595</v>
      </c>
      <c r="I151" s="1">
        <f t="shared" si="14"/>
        <v>656.51835000630058</v>
      </c>
      <c r="K151" s="1">
        <f t="shared" si="16"/>
        <v>202727.20980357321</v>
      </c>
      <c r="L151" s="81" t="b">
        <f t="shared" si="15"/>
        <v>0</v>
      </c>
    </row>
    <row r="152" spans="5:12" x14ac:dyDescent="0.45">
      <c r="E152" s="3" t="e">
        <f t="shared" si="17"/>
        <v>#VALUE!</v>
      </c>
      <c r="F152">
        <f t="shared" si="18"/>
        <v>145</v>
      </c>
      <c r="G152" s="5">
        <f t="shared" si="19"/>
        <v>1292.0925004862365</v>
      </c>
      <c r="H152" s="1">
        <f t="shared" si="20"/>
        <v>633.52253063616627</v>
      </c>
      <c r="I152" s="1">
        <f t="shared" si="14"/>
        <v>658.56996985007027</v>
      </c>
      <c r="K152" s="1">
        <f t="shared" si="16"/>
        <v>202068.63983372314</v>
      </c>
      <c r="L152" s="81" t="b">
        <f t="shared" si="15"/>
        <v>0</v>
      </c>
    </row>
    <row r="153" spans="5:12" x14ac:dyDescent="0.45">
      <c r="E153" s="3" t="e">
        <f t="shared" si="17"/>
        <v>#VALUE!</v>
      </c>
      <c r="F153">
        <f t="shared" si="18"/>
        <v>146</v>
      </c>
      <c r="G153" s="5">
        <f t="shared" si="19"/>
        <v>1292.0925004862365</v>
      </c>
      <c r="H153" s="1">
        <f t="shared" si="20"/>
        <v>631.4644994803848</v>
      </c>
      <c r="I153" s="1">
        <f t="shared" si="14"/>
        <v>660.62800100585173</v>
      </c>
      <c r="K153" s="1">
        <f t="shared" si="16"/>
        <v>201408.01183271728</v>
      </c>
      <c r="L153" s="81" t="b">
        <f t="shared" si="15"/>
        <v>0</v>
      </c>
    </row>
    <row r="154" spans="5:12" x14ac:dyDescent="0.45">
      <c r="E154" s="3" t="e">
        <f t="shared" si="17"/>
        <v>#VALUE!</v>
      </c>
      <c r="F154">
        <f t="shared" si="18"/>
        <v>147</v>
      </c>
      <c r="G154" s="5">
        <f t="shared" si="19"/>
        <v>1292.0925004862365</v>
      </c>
      <c r="H154" s="1">
        <f t="shared" si="20"/>
        <v>629.40003697724148</v>
      </c>
      <c r="I154" s="1">
        <f t="shared" si="14"/>
        <v>662.69246350899505</v>
      </c>
      <c r="K154" s="1">
        <f t="shared" si="16"/>
        <v>200745.3193692083</v>
      </c>
      <c r="L154" s="81" t="b">
        <f t="shared" si="15"/>
        <v>0</v>
      </c>
    </row>
    <row r="155" spans="5:12" x14ac:dyDescent="0.45">
      <c r="E155" s="3" t="e">
        <f t="shared" si="17"/>
        <v>#VALUE!</v>
      </c>
      <c r="F155">
        <f t="shared" si="18"/>
        <v>148</v>
      </c>
      <c r="G155" s="5">
        <f t="shared" si="19"/>
        <v>1292.0925004862365</v>
      </c>
      <c r="H155" s="1">
        <f t="shared" si="20"/>
        <v>627.32912302877594</v>
      </c>
      <c r="I155" s="1">
        <f t="shared" si="14"/>
        <v>664.76337745746059</v>
      </c>
      <c r="K155" s="1">
        <f t="shared" si="16"/>
        <v>200080.55599175085</v>
      </c>
      <c r="L155" s="81" t="b">
        <f t="shared" si="15"/>
        <v>0</v>
      </c>
    </row>
    <row r="156" spans="5:12" x14ac:dyDescent="0.45">
      <c r="E156" s="3" t="e">
        <f t="shared" si="17"/>
        <v>#VALUE!</v>
      </c>
      <c r="F156">
        <f t="shared" si="18"/>
        <v>149</v>
      </c>
      <c r="G156" s="5">
        <f t="shared" si="19"/>
        <v>1292.0925004862365</v>
      </c>
      <c r="H156" s="1">
        <f t="shared" si="20"/>
        <v>625.25173747422139</v>
      </c>
      <c r="I156" s="1">
        <f t="shared" si="14"/>
        <v>666.84076301201515</v>
      </c>
      <c r="K156" s="1">
        <f t="shared" si="16"/>
        <v>199413.71522873885</v>
      </c>
      <c r="L156" s="81" t="b">
        <f t="shared" si="15"/>
        <v>0</v>
      </c>
    </row>
    <row r="157" spans="5:12" x14ac:dyDescent="0.45">
      <c r="E157" s="3" t="e">
        <f t="shared" si="17"/>
        <v>#VALUE!</v>
      </c>
      <c r="F157">
        <f t="shared" si="18"/>
        <v>150</v>
      </c>
      <c r="G157" s="5">
        <f t="shared" si="19"/>
        <v>1292.0925004862365</v>
      </c>
      <c r="H157" s="1">
        <f t="shared" si="20"/>
        <v>623.16786008980887</v>
      </c>
      <c r="I157" s="1">
        <f t="shared" si="14"/>
        <v>668.92464039642766</v>
      </c>
      <c r="K157" s="1">
        <f t="shared" si="16"/>
        <v>198744.79058834241</v>
      </c>
      <c r="L157" s="81" t="b">
        <f t="shared" si="15"/>
        <v>0</v>
      </c>
    </row>
    <row r="158" spans="5:12" x14ac:dyDescent="0.45">
      <c r="E158" s="3" t="e">
        <f t="shared" si="17"/>
        <v>#VALUE!</v>
      </c>
      <c r="F158">
        <f t="shared" si="18"/>
        <v>151</v>
      </c>
      <c r="G158" s="5">
        <f t="shared" si="19"/>
        <v>1292.0925004862365</v>
      </c>
      <c r="H158" s="1">
        <f t="shared" si="20"/>
        <v>621.07747058857001</v>
      </c>
      <c r="I158" s="1">
        <f t="shared" si="14"/>
        <v>671.01502989766652</v>
      </c>
      <c r="K158" s="1">
        <f t="shared" si="16"/>
        <v>198073.77555844473</v>
      </c>
      <c r="L158" s="81" t="b">
        <f t="shared" si="15"/>
        <v>0</v>
      </c>
    </row>
    <row r="159" spans="5:12" x14ac:dyDescent="0.45">
      <c r="E159" s="3" t="e">
        <f t="shared" si="17"/>
        <v>#VALUE!</v>
      </c>
      <c r="F159">
        <f t="shared" si="18"/>
        <v>152</v>
      </c>
      <c r="G159" s="5">
        <f t="shared" si="19"/>
        <v>1292.0925004862365</v>
      </c>
      <c r="H159" s="1">
        <f t="shared" si="20"/>
        <v>618.98054862013976</v>
      </c>
      <c r="I159" s="1">
        <f t="shared" si="14"/>
        <v>673.11195186609677</v>
      </c>
      <c r="K159" s="1">
        <f t="shared" si="16"/>
        <v>197400.66360657863</v>
      </c>
      <c r="L159" s="81" t="b">
        <f t="shared" si="15"/>
        <v>0</v>
      </c>
    </row>
    <row r="160" spans="5:12" x14ac:dyDescent="0.45">
      <c r="E160" s="3" t="e">
        <f t="shared" si="17"/>
        <v>#VALUE!</v>
      </c>
      <c r="F160">
        <f t="shared" si="18"/>
        <v>153</v>
      </c>
      <c r="G160" s="5">
        <f t="shared" si="19"/>
        <v>1292.0925004862365</v>
      </c>
      <c r="H160" s="1">
        <f t="shared" si="20"/>
        <v>616.87707377055824</v>
      </c>
      <c r="I160" s="1">
        <f t="shared" si="14"/>
        <v>675.21542671567829</v>
      </c>
      <c r="K160" s="1">
        <f t="shared" si="16"/>
        <v>196725.44817986296</v>
      </c>
      <c r="L160" s="81" t="b">
        <f t="shared" si="15"/>
        <v>0</v>
      </c>
    </row>
    <row r="161" spans="5:12" x14ac:dyDescent="0.45">
      <c r="E161" s="3" t="e">
        <f t="shared" si="17"/>
        <v>#VALUE!</v>
      </c>
      <c r="F161">
        <f t="shared" si="18"/>
        <v>154</v>
      </c>
      <c r="G161" s="5">
        <f t="shared" si="19"/>
        <v>1292.0925004862365</v>
      </c>
      <c r="H161" s="1">
        <f t="shared" si="20"/>
        <v>614.76702556207169</v>
      </c>
      <c r="I161" s="1">
        <f t="shared" si="14"/>
        <v>677.32547492416484</v>
      </c>
      <c r="K161" s="1">
        <f t="shared" si="16"/>
        <v>196048.12270493878</v>
      </c>
      <c r="L161" s="81" t="b">
        <f t="shared" si="15"/>
        <v>0</v>
      </c>
    </row>
    <row r="162" spans="5:12" x14ac:dyDescent="0.45">
      <c r="E162" s="3" t="e">
        <f t="shared" si="17"/>
        <v>#VALUE!</v>
      </c>
      <c r="F162">
        <f t="shared" si="18"/>
        <v>155</v>
      </c>
      <c r="G162" s="5">
        <f t="shared" si="19"/>
        <v>1292.0925004862365</v>
      </c>
      <c r="H162" s="1">
        <f t="shared" si="20"/>
        <v>612.65038345293362</v>
      </c>
      <c r="I162" s="1">
        <f t="shared" si="14"/>
        <v>679.44211703330291</v>
      </c>
      <c r="K162" s="1">
        <f t="shared" si="16"/>
        <v>195368.68058790549</v>
      </c>
      <c r="L162" s="81" t="b">
        <f t="shared" si="15"/>
        <v>0</v>
      </c>
    </row>
    <row r="163" spans="5:12" x14ac:dyDescent="0.45">
      <c r="E163" s="3" t="e">
        <f t="shared" si="17"/>
        <v>#VALUE!</v>
      </c>
      <c r="F163">
        <f t="shared" si="18"/>
        <v>156</v>
      </c>
      <c r="G163" s="5">
        <f t="shared" si="19"/>
        <v>1292.0925004862365</v>
      </c>
      <c r="H163" s="1">
        <f t="shared" si="20"/>
        <v>610.52712683720461</v>
      </c>
      <c r="I163" s="1">
        <f t="shared" si="14"/>
        <v>681.56537364903193</v>
      </c>
      <c r="K163" s="1">
        <f t="shared" si="16"/>
        <v>194687.11521425645</v>
      </c>
      <c r="L163" s="81" t="b">
        <f t="shared" si="15"/>
        <v>0</v>
      </c>
    </row>
    <row r="164" spans="5:12" x14ac:dyDescent="0.45">
      <c r="E164" s="3" t="e">
        <f t="shared" si="17"/>
        <v>#VALUE!</v>
      </c>
      <c r="F164">
        <f t="shared" si="18"/>
        <v>157</v>
      </c>
      <c r="G164" s="5">
        <f t="shared" si="19"/>
        <v>1292.0925004862365</v>
      </c>
      <c r="H164" s="1">
        <f t="shared" si="20"/>
        <v>608.39723504455139</v>
      </c>
      <c r="I164" s="1">
        <f t="shared" si="14"/>
        <v>683.69526544168514</v>
      </c>
      <c r="K164" s="1">
        <f t="shared" si="16"/>
        <v>194003.41994881476</v>
      </c>
      <c r="L164" s="81" t="b">
        <f t="shared" si="15"/>
        <v>0</v>
      </c>
    </row>
    <row r="165" spans="5:12" x14ac:dyDescent="0.45">
      <c r="E165" s="3" t="e">
        <f t="shared" si="17"/>
        <v>#VALUE!</v>
      </c>
      <c r="F165">
        <f t="shared" si="18"/>
        <v>158</v>
      </c>
      <c r="G165" s="5">
        <f t="shared" si="19"/>
        <v>1292.0925004862365</v>
      </c>
      <c r="H165" s="1">
        <f t="shared" si="20"/>
        <v>606.26068734004605</v>
      </c>
      <c r="I165" s="1">
        <f t="shared" si="14"/>
        <v>685.83181314619048</v>
      </c>
      <c r="K165" s="1">
        <f t="shared" si="16"/>
        <v>193317.58813566857</v>
      </c>
      <c r="L165" s="81" t="b">
        <f t="shared" si="15"/>
        <v>0</v>
      </c>
    </row>
    <row r="166" spans="5:12" x14ac:dyDescent="0.45">
      <c r="E166" s="3" t="e">
        <f t="shared" si="17"/>
        <v>#VALUE!</v>
      </c>
      <c r="F166">
        <f t="shared" si="18"/>
        <v>159</v>
      </c>
      <c r="G166" s="5">
        <f t="shared" si="19"/>
        <v>1292.0925004862365</v>
      </c>
      <c r="H166" s="1">
        <f t="shared" si="20"/>
        <v>604.11746292396424</v>
      </c>
      <c r="I166" s="1">
        <f t="shared" si="14"/>
        <v>687.97503756227229</v>
      </c>
      <c r="K166" s="1">
        <f t="shared" si="16"/>
        <v>192629.61309810629</v>
      </c>
      <c r="L166" s="81" t="b">
        <f t="shared" si="15"/>
        <v>0</v>
      </c>
    </row>
    <row r="167" spans="5:12" x14ac:dyDescent="0.45">
      <c r="E167" s="3" t="e">
        <f t="shared" si="17"/>
        <v>#VALUE!</v>
      </c>
      <c r="F167">
        <f t="shared" si="18"/>
        <v>160</v>
      </c>
      <c r="G167" s="5">
        <f t="shared" si="19"/>
        <v>1292.0925004862365</v>
      </c>
      <c r="H167" s="1">
        <f t="shared" si="20"/>
        <v>601.96754093158211</v>
      </c>
      <c r="I167" s="1">
        <f t="shared" si="14"/>
        <v>690.12495955465442</v>
      </c>
      <c r="K167" s="1">
        <f t="shared" si="16"/>
        <v>191939.48813855162</v>
      </c>
      <c r="L167" s="81" t="b">
        <f t="shared" si="15"/>
        <v>0</v>
      </c>
    </row>
    <row r="168" spans="5:12" x14ac:dyDescent="0.45">
      <c r="E168" s="3" t="e">
        <f t="shared" si="17"/>
        <v>#VALUE!</v>
      </c>
      <c r="F168">
        <f t="shared" si="18"/>
        <v>161</v>
      </c>
      <c r="G168" s="5">
        <f t="shared" si="19"/>
        <v>1292.0925004862365</v>
      </c>
      <c r="H168" s="1">
        <f t="shared" si="20"/>
        <v>599.81090043297377</v>
      </c>
      <c r="I168" s="1">
        <f t="shared" si="14"/>
        <v>692.28160005326276</v>
      </c>
      <c r="K168" s="1">
        <f t="shared" si="16"/>
        <v>191247.20653849834</v>
      </c>
      <c r="L168" s="81" t="b">
        <f t="shared" si="15"/>
        <v>0</v>
      </c>
    </row>
    <row r="169" spans="5:12" x14ac:dyDescent="0.45">
      <c r="E169" s="3" t="e">
        <f t="shared" si="17"/>
        <v>#VALUE!</v>
      </c>
      <c r="F169">
        <f t="shared" si="18"/>
        <v>162</v>
      </c>
      <c r="G169" s="5">
        <f t="shared" si="19"/>
        <v>1292.0925004862365</v>
      </c>
      <c r="H169" s="1">
        <f t="shared" si="20"/>
        <v>597.64752043280726</v>
      </c>
      <c r="I169" s="1">
        <f t="shared" si="14"/>
        <v>694.44498005342928</v>
      </c>
      <c r="K169" s="1">
        <f t="shared" si="16"/>
        <v>190552.76155844491</v>
      </c>
      <c r="L169" s="81" t="b">
        <f t="shared" si="15"/>
        <v>0</v>
      </c>
    </row>
    <row r="170" spans="5:12" x14ac:dyDescent="0.45">
      <c r="E170" s="3" t="e">
        <f t="shared" si="17"/>
        <v>#VALUE!</v>
      </c>
      <c r="F170">
        <f t="shared" si="18"/>
        <v>163</v>
      </c>
      <c r="G170" s="5">
        <f t="shared" si="19"/>
        <v>1292.0925004862365</v>
      </c>
      <c r="H170" s="1">
        <f t="shared" si="20"/>
        <v>595.47737987014034</v>
      </c>
      <c r="I170" s="1">
        <f t="shared" si="14"/>
        <v>696.61512061609619</v>
      </c>
      <c r="K170" s="1">
        <f t="shared" si="16"/>
        <v>189856.14643782881</v>
      </c>
      <c r="L170" s="81" t="b">
        <f t="shared" si="15"/>
        <v>0</v>
      </c>
    </row>
    <row r="171" spans="5:12" x14ac:dyDescent="0.45">
      <c r="E171" s="3" t="e">
        <f t="shared" si="17"/>
        <v>#VALUE!</v>
      </c>
      <c r="F171">
        <f t="shared" si="18"/>
        <v>164</v>
      </c>
      <c r="G171" s="5">
        <f t="shared" si="19"/>
        <v>1292.0925004862365</v>
      </c>
      <c r="H171" s="1">
        <f t="shared" si="20"/>
        <v>593.30045761821498</v>
      </c>
      <c r="I171" s="1">
        <f t="shared" si="14"/>
        <v>698.79204286802155</v>
      </c>
      <c r="K171" s="1">
        <f t="shared" si="16"/>
        <v>189157.3543949608</v>
      </c>
      <c r="L171" s="81" t="b">
        <f t="shared" si="15"/>
        <v>0</v>
      </c>
    </row>
    <row r="172" spans="5:12" x14ac:dyDescent="0.45">
      <c r="E172" s="3" t="e">
        <f t="shared" si="17"/>
        <v>#VALUE!</v>
      </c>
      <c r="F172">
        <f t="shared" si="18"/>
        <v>165</v>
      </c>
      <c r="G172" s="5">
        <f t="shared" si="19"/>
        <v>1292.0925004862365</v>
      </c>
      <c r="H172" s="1">
        <f t="shared" si="20"/>
        <v>591.11673248425245</v>
      </c>
      <c r="I172" s="1">
        <f t="shared" si="14"/>
        <v>700.97576800198408</v>
      </c>
      <c r="K172" s="1">
        <f t="shared" si="16"/>
        <v>188456.37862695882</v>
      </c>
      <c r="L172" s="81" t="b">
        <f t="shared" si="15"/>
        <v>0</v>
      </c>
    </row>
    <row r="173" spans="5:12" x14ac:dyDescent="0.45">
      <c r="E173" s="3" t="e">
        <f t="shared" si="17"/>
        <v>#VALUE!</v>
      </c>
      <c r="F173">
        <f t="shared" si="18"/>
        <v>166</v>
      </c>
      <c r="G173" s="5">
        <f t="shared" si="19"/>
        <v>1292.0925004862365</v>
      </c>
      <c r="H173" s="1">
        <f t="shared" si="20"/>
        <v>588.92618320924623</v>
      </c>
      <c r="I173" s="1">
        <f t="shared" si="14"/>
        <v>703.1663172769903</v>
      </c>
      <c r="K173" s="1">
        <f t="shared" si="16"/>
        <v>187753.21230968184</v>
      </c>
      <c r="L173" s="81" t="b">
        <f t="shared" si="15"/>
        <v>0</v>
      </c>
    </row>
    <row r="174" spans="5:12" x14ac:dyDescent="0.45">
      <c r="E174" s="3" t="e">
        <f t="shared" si="17"/>
        <v>#VALUE!</v>
      </c>
      <c r="F174">
        <f t="shared" si="18"/>
        <v>167</v>
      </c>
      <c r="G174" s="5">
        <f t="shared" si="19"/>
        <v>1292.0925004862365</v>
      </c>
      <c r="H174" s="1">
        <f t="shared" si="20"/>
        <v>586.72878846775575</v>
      </c>
      <c r="I174" s="1">
        <f t="shared" si="14"/>
        <v>705.36371201848078</v>
      </c>
      <c r="K174" s="1">
        <f t="shared" si="16"/>
        <v>187047.84859766337</v>
      </c>
      <c r="L174" s="81" t="b">
        <f t="shared" si="15"/>
        <v>0</v>
      </c>
    </row>
    <row r="175" spans="5:12" x14ac:dyDescent="0.45">
      <c r="E175" s="3" t="e">
        <f t="shared" si="17"/>
        <v>#VALUE!</v>
      </c>
      <c r="F175">
        <f t="shared" si="18"/>
        <v>168</v>
      </c>
      <c r="G175" s="5">
        <f t="shared" si="19"/>
        <v>1292.0925004862365</v>
      </c>
      <c r="H175" s="1">
        <f t="shared" si="20"/>
        <v>584.524526867698</v>
      </c>
      <c r="I175" s="1">
        <f t="shared" si="14"/>
        <v>707.56797361853853</v>
      </c>
      <c r="K175" s="1">
        <f t="shared" si="16"/>
        <v>186340.28062404483</v>
      </c>
      <c r="L175" s="81" t="b">
        <f t="shared" si="15"/>
        <v>0</v>
      </c>
    </row>
    <row r="176" spans="5:12" x14ac:dyDescent="0.45">
      <c r="E176" s="3" t="e">
        <f t="shared" si="17"/>
        <v>#VALUE!</v>
      </c>
      <c r="F176">
        <f t="shared" si="18"/>
        <v>169</v>
      </c>
      <c r="G176" s="5">
        <f t="shared" si="19"/>
        <v>1292.0925004862365</v>
      </c>
      <c r="H176" s="1">
        <f t="shared" si="20"/>
        <v>582.31337695014008</v>
      </c>
      <c r="I176" s="1">
        <f t="shared" si="14"/>
        <v>709.77912353609645</v>
      </c>
      <c r="K176" s="1">
        <f t="shared" si="16"/>
        <v>185630.50150050872</v>
      </c>
      <c r="L176" s="81" t="b">
        <f t="shared" si="15"/>
        <v>0</v>
      </c>
    </row>
    <row r="177" spans="5:12" x14ac:dyDescent="0.45">
      <c r="E177" s="3" t="e">
        <f t="shared" si="17"/>
        <v>#VALUE!</v>
      </c>
      <c r="F177">
        <f t="shared" si="18"/>
        <v>170</v>
      </c>
      <c r="G177" s="5">
        <f t="shared" si="19"/>
        <v>1292.0925004862365</v>
      </c>
      <c r="H177" s="1">
        <f t="shared" si="20"/>
        <v>580.09531718908977</v>
      </c>
      <c r="I177" s="1">
        <f t="shared" si="14"/>
        <v>711.99718329714676</v>
      </c>
      <c r="K177" s="1">
        <f t="shared" si="16"/>
        <v>184918.50431721157</v>
      </c>
      <c r="L177" s="81" t="b">
        <f t="shared" si="15"/>
        <v>0</v>
      </c>
    </row>
    <row r="178" spans="5:12" x14ac:dyDescent="0.45">
      <c r="E178" s="3" t="e">
        <f t="shared" si="17"/>
        <v>#VALUE!</v>
      </c>
      <c r="F178">
        <f t="shared" si="18"/>
        <v>171</v>
      </c>
      <c r="G178" s="5">
        <f t="shared" si="19"/>
        <v>1292.0925004862365</v>
      </c>
      <c r="H178" s="1">
        <f t="shared" si="20"/>
        <v>577.87032599128611</v>
      </c>
      <c r="I178" s="1">
        <f t="shared" si="14"/>
        <v>714.22217449495042</v>
      </c>
      <c r="K178" s="1">
        <f t="shared" si="16"/>
        <v>184204.28214271661</v>
      </c>
      <c r="L178" s="81" t="b">
        <f t="shared" si="15"/>
        <v>0</v>
      </c>
    </row>
    <row r="179" spans="5:12" x14ac:dyDescent="0.45">
      <c r="E179" s="3" t="e">
        <f t="shared" si="17"/>
        <v>#VALUE!</v>
      </c>
      <c r="F179">
        <f t="shared" si="18"/>
        <v>172</v>
      </c>
      <c r="G179" s="5">
        <f t="shared" si="19"/>
        <v>1292.0925004862365</v>
      </c>
      <c r="H179" s="1">
        <f t="shared" si="20"/>
        <v>575.63838169598932</v>
      </c>
      <c r="I179" s="1">
        <f t="shared" si="14"/>
        <v>716.45411879024721</v>
      </c>
      <c r="K179" s="1">
        <f t="shared" si="16"/>
        <v>183487.82802392635</v>
      </c>
      <c r="L179" s="81" t="b">
        <f t="shared" si="15"/>
        <v>0</v>
      </c>
    </row>
    <row r="180" spans="5:12" x14ac:dyDescent="0.45">
      <c r="E180" s="3" t="e">
        <f t="shared" si="17"/>
        <v>#VALUE!</v>
      </c>
      <c r="F180">
        <f t="shared" si="18"/>
        <v>173</v>
      </c>
      <c r="G180" s="5">
        <f t="shared" si="19"/>
        <v>1292.0925004862365</v>
      </c>
      <c r="H180" s="1">
        <f t="shared" si="20"/>
        <v>573.39946257476981</v>
      </c>
      <c r="I180" s="1">
        <f t="shared" si="14"/>
        <v>718.69303791146672</v>
      </c>
      <c r="K180" s="1">
        <f t="shared" si="16"/>
        <v>182769.13498601489</v>
      </c>
      <c r="L180" s="81" t="b">
        <f t="shared" si="15"/>
        <v>0</v>
      </c>
    </row>
    <row r="181" spans="5:12" x14ac:dyDescent="0.45">
      <c r="E181" s="3" t="e">
        <f t="shared" si="17"/>
        <v>#VALUE!</v>
      </c>
      <c r="F181">
        <f t="shared" si="18"/>
        <v>174</v>
      </c>
      <c r="G181" s="5">
        <f t="shared" si="19"/>
        <v>1292.0925004862365</v>
      </c>
      <c r="H181" s="1">
        <f t="shared" si="20"/>
        <v>571.15354683129647</v>
      </c>
      <c r="I181" s="1">
        <f t="shared" si="14"/>
        <v>720.93895365494006</v>
      </c>
      <c r="K181" s="1">
        <f t="shared" si="16"/>
        <v>182048.19603235996</v>
      </c>
      <c r="L181" s="81" t="b">
        <f t="shared" si="15"/>
        <v>0</v>
      </c>
    </row>
    <row r="182" spans="5:12" x14ac:dyDescent="0.45">
      <c r="E182" s="3" t="e">
        <f t="shared" si="17"/>
        <v>#VALUE!</v>
      </c>
      <c r="F182">
        <f t="shared" si="18"/>
        <v>175</v>
      </c>
      <c r="G182" s="5">
        <f t="shared" si="19"/>
        <v>1292.0925004862365</v>
      </c>
      <c r="H182" s="1">
        <f t="shared" si="20"/>
        <v>568.90061260112486</v>
      </c>
      <c r="I182" s="1">
        <f t="shared" si="14"/>
        <v>723.19188788511167</v>
      </c>
      <c r="K182" s="1">
        <f t="shared" si="16"/>
        <v>181325.00414447486</v>
      </c>
      <c r="L182" s="81" t="b">
        <f t="shared" si="15"/>
        <v>0</v>
      </c>
    </row>
    <row r="183" spans="5:12" x14ac:dyDescent="0.45">
      <c r="E183" s="3" t="e">
        <f t="shared" si="17"/>
        <v>#VALUE!</v>
      </c>
      <c r="F183">
        <f t="shared" si="18"/>
        <v>176</v>
      </c>
      <c r="G183" s="5">
        <f t="shared" si="19"/>
        <v>1292.0925004862365</v>
      </c>
      <c r="H183" s="1">
        <f t="shared" si="20"/>
        <v>566.64063795148388</v>
      </c>
      <c r="I183" s="1">
        <f t="shared" si="14"/>
        <v>725.45186253475265</v>
      </c>
      <c r="K183" s="1">
        <f t="shared" si="16"/>
        <v>180599.55228194012</v>
      </c>
      <c r="L183" s="81" t="b">
        <f t="shared" si="15"/>
        <v>0</v>
      </c>
    </row>
    <row r="184" spans="5:12" x14ac:dyDescent="0.45">
      <c r="E184" s="3" t="e">
        <f t="shared" si="17"/>
        <v>#VALUE!</v>
      </c>
      <c r="F184">
        <f t="shared" si="18"/>
        <v>177</v>
      </c>
      <c r="G184" s="5">
        <f t="shared" si="19"/>
        <v>1292.0925004862365</v>
      </c>
      <c r="H184" s="1">
        <f t="shared" si="20"/>
        <v>564.37360088106288</v>
      </c>
      <c r="I184" s="1">
        <f t="shared" si="14"/>
        <v>727.71889960517365</v>
      </c>
      <c r="K184" s="1">
        <f t="shared" si="16"/>
        <v>179871.83338233494</v>
      </c>
      <c r="L184" s="81" t="b">
        <f t="shared" si="15"/>
        <v>0</v>
      </c>
    </row>
    <row r="185" spans="5:12" x14ac:dyDescent="0.45">
      <c r="E185" s="3" t="e">
        <f t="shared" si="17"/>
        <v>#VALUE!</v>
      </c>
      <c r="F185">
        <f t="shared" si="18"/>
        <v>178</v>
      </c>
      <c r="G185" s="5">
        <f t="shared" si="19"/>
        <v>1292.0925004862365</v>
      </c>
      <c r="H185" s="1">
        <f t="shared" si="20"/>
        <v>562.09947931979661</v>
      </c>
      <c r="I185" s="1">
        <f t="shared" si="14"/>
        <v>729.99302116643992</v>
      </c>
      <c r="K185" s="1">
        <f t="shared" si="16"/>
        <v>179141.84036116849</v>
      </c>
      <c r="L185" s="81" t="b">
        <f t="shared" si="15"/>
        <v>0</v>
      </c>
    </row>
    <row r="186" spans="5:12" x14ac:dyDescent="0.45">
      <c r="E186" s="3" t="e">
        <f t="shared" si="17"/>
        <v>#VALUE!</v>
      </c>
      <c r="F186">
        <f t="shared" si="18"/>
        <v>179</v>
      </c>
      <c r="G186" s="5">
        <f t="shared" si="19"/>
        <v>1292.0925004862365</v>
      </c>
      <c r="H186" s="1">
        <f t="shared" si="20"/>
        <v>559.81825112865147</v>
      </c>
      <c r="I186" s="1">
        <f t="shared" si="14"/>
        <v>732.27424935758506</v>
      </c>
      <c r="K186" s="1">
        <f t="shared" si="16"/>
        <v>178409.56611181091</v>
      </c>
      <c r="L186" s="81" t="b">
        <f t="shared" si="15"/>
        <v>0</v>
      </c>
    </row>
    <row r="187" spans="5:12" x14ac:dyDescent="0.45">
      <c r="E187" s="3" t="e">
        <f t="shared" si="17"/>
        <v>#VALUE!</v>
      </c>
      <c r="F187">
        <f t="shared" si="18"/>
        <v>180</v>
      </c>
      <c r="G187" s="5">
        <f t="shared" si="19"/>
        <v>1292.0925004862365</v>
      </c>
      <c r="H187" s="1">
        <f t="shared" si="20"/>
        <v>557.52989409940903</v>
      </c>
      <c r="I187" s="1">
        <f t="shared" si="14"/>
        <v>734.5626063868275</v>
      </c>
      <c r="K187" s="1">
        <f t="shared" si="16"/>
        <v>177675.00350542407</v>
      </c>
      <c r="L187" s="81" t="b">
        <f t="shared" si="15"/>
        <v>0</v>
      </c>
    </row>
    <row r="188" spans="5:12" x14ac:dyDescent="0.45">
      <c r="E188" s="3" t="e">
        <f t="shared" si="17"/>
        <v>#VALUE!</v>
      </c>
      <c r="F188">
        <f t="shared" si="18"/>
        <v>181</v>
      </c>
      <c r="G188" s="5">
        <f t="shared" si="19"/>
        <v>1292.0925004862365</v>
      </c>
      <c r="H188" s="1">
        <f t="shared" si="20"/>
        <v>555.2343859544502</v>
      </c>
      <c r="I188" s="1">
        <f t="shared" si="14"/>
        <v>736.85811453178633</v>
      </c>
      <c r="K188" s="1">
        <f t="shared" si="16"/>
        <v>176938.14539089228</v>
      </c>
      <c r="L188" s="81" t="b">
        <f t="shared" si="15"/>
        <v>0</v>
      </c>
    </row>
    <row r="189" spans="5:12" x14ac:dyDescent="0.45">
      <c r="E189" s="3" t="e">
        <f t="shared" si="17"/>
        <v>#VALUE!</v>
      </c>
      <c r="F189">
        <f t="shared" si="18"/>
        <v>182</v>
      </c>
      <c r="G189" s="5">
        <f t="shared" si="19"/>
        <v>1292.0925004862365</v>
      </c>
      <c r="H189" s="1">
        <f t="shared" si="20"/>
        <v>552.93170434653837</v>
      </c>
      <c r="I189" s="1">
        <f t="shared" si="14"/>
        <v>739.16079613969816</v>
      </c>
      <c r="K189" s="1">
        <f t="shared" si="16"/>
        <v>176198.98459475258</v>
      </c>
      <c r="L189" s="81" t="b">
        <f t="shared" si="15"/>
        <v>0</v>
      </c>
    </row>
    <row r="190" spans="5:12" x14ac:dyDescent="0.45">
      <c r="E190" s="3" t="e">
        <f t="shared" si="17"/>
        <v>#VALUE!</v>
      </c>
      <c r="F190">
        <f t="shared" si="18"/>
        <v>183</v>
      </c>
      <c r="G190" s="5">
        <f t="shared" si="19"/>
        <v>1292.0925004862365</v>
      </c>
      <c r="H190" s="1">
        <f t="shared" si="20"/>
        <v>550.62182685860182</v>
      </c>
      <c r="I190" s="1">
        <f t="shared" si="14"/>
        <v>741.47067362763471</v>
      </c>
      <c r="K190" s="1">
        <f t="shared" si="16"/>
        <v>175457.51392112495</v>
      </c>
      <c r="L190" s="81" t="b">
        <f t="shared" si="15"/>
        <v>0</v>
      </c>
    </row>
    <row r="191" spans="5:12" x14ac:dyDescent="0.45">
      <c r="E191" s="3" t="e">
        <f t="shared" si="17"/>
        <v>#VALUE!</v>
      </c>
      <c r="F191">
        <f t="shared" si="18"/>
        <v>184</v>
      </c>
      <c r="G191" s="5">
        <f t="shared" si="19"/>
        <v>1292.0925004862365</v>
      </c>
      <c r="H191" s="1">
        <f t="shared" si="20"/>
        <v>548.30473100351549</v>
      </c>
      <c r="I191" s="1">
        <f t="shared" si="14"/>
        <v>743.78776948272105</v>
      </c>
      <c r="K191" s="1">
        <f t="shared" si="16"/>
        <v>174713.72615164221</v>
      </c>
      <c r="L191" s="81" t="b">
        <f t="shared" si="15"/>
        <v>0</v>
      </c>
    </row>
    <row r="192" spans="5:12" x14ac:dyDescent="0.45">
      <c r="E192" s="3" t="e">
        <f t="shared" si="17"/>
        <v>#VALUE!</v>
      </c>
      <c r="F192">
        <f t="shared" si="18"/>
        <v>185</v>
      </c>
      <c r="G192" s="5">
        <f t="shared" si="19"/>
        <v>1292.0925004862365</v>
      </c>
      <c r="H192" s="1">
        <f t="shared" si="20"/>
        <v>545.98039422388194</v>
      </c>
      <c r="I192" s="1">
        <f t="shared" si="14"/>
        <v>746.11210626235459</v>
      </c>
      <c r="K192" s="1">
        <f t="shared" si="16"/>
        <v>173967.61404537986</v>
      </c>
      <c r="L192" s="81" t="b">
        <f t="shared" si="15"/>
        <v>0</v>
      </c>
    </row>
    <row r="193" spans="5:12" x14ac:dyDescent="0.45">
      <c r="E193" s="3" t="e">
        <f t="shared" si="17"/>
        <v>#VALUE!</v>
      </c>
      <c r="F193">
        <f t="shared" si="18"/>
        <v>186</v>
      </c>
      <c r="G193" s="5">
        <f t="shared" si="19"/>
        <v>1292.0925004862365</v>
      </c>
      <c r="H193" s="1">
        <f t="shared" si="20"/>
        <v>543.64879389181203</v>
      </c>
      <c r="I193" s="1">
        <f t="shared" si="14"/>
        <v>748.4437065944245</v>
      </c>
      <c r="K193" s="1">
        <f t="shared" si="16"/>
        <v>173219.17033878542</v>
      </c>
      <c r="L193" s="81" t="b">
        <f t="shared" si="15"/>
        <v>0</v>
      </c>
    </row>
    <row r="194" spans="5:12" x14ac:dyDescent="0.45">
      <c r="E194" s="3" t="e">
        <f t="shared" si="17"/>
        <v>#VALUE!</v>
      </c>
      <c r="F194">
        <f t="shared" si="18"/>
        <v>187</v>
      </c>
      <c r="G194" s="5">
        <f t="shared" si="19"/>
        <v>1292.0925004862365</v>
      </c>
      <c r="H194" s="1">
        <f t="shared" si="20"/>
        <v>541.3099073087044</v>
      </c>
      <c r="I194" s="1">
        <f t="shared" si="14"/>
        <v>750.78259317753214</v>
      </c>
      <c r="K194" s="1">
        <f t="shared" si="16"/>
        <v>172468.38774560788</v>
      </c>
      <c r="L194" s="81" t="b">
        <f t="shared" si="15"/>
        <v>0</v>
      </c>
    </row>
    <row r="195" spans="5:12" x14ac:dyDescent="0.45">
      <c r="E195" s="3" t="e">
        <f t="shared" si="17"/>
        <v>#VALUE!</v>
      </c>
      <c r="F195">
        <f t="shared" si="18"/>
        <v>188</v>
      </c>
      <c r="G195" s="5">
        <f t="shared" si="19"/>
        <v>1292.0925004862365</v>
      </c>
      <c r="H195" s="1">
        <f t="shared" si="20"/>
        <v>538.96371170502459</v>
      </c>
      <c r="I195" s="1">
        <f t="shared" si="14"/>
        <v>753.12878878121194</v>
      </c>
      <c r="K195" s="1">
        <f t="shared" si="16"/>
        <v>171715.25895682667</v>
      </c>
      <c r="L195" s="81" t="b">
        <f t="shared" si="15"/>
        <v>0</v>
      </c>
    </row>
    <row r="196" spans="5:12" x14ac:dyDescent="0.45">
      <c r="E196" s="3" t="e">
        <f t="shared" si="17"/>
        <v>#VALUE!</v>
      </c>
      <c r="F196">
        <f t="shared" si="18"/>
        <v>189</v>
      </c>
      <c r="G196" s="5">
        <f t="shared" si="19"/>
        <v>1292.0925004862365</v>
      </c>
      <c r="H196" s="1">
        <f t="shared" si="20"/>
        <v>536.6101842400833</v>
      </c>
      <c r="I196" s="1">
        <f t="shared" si="14"/>
        <v>755.48231624615323</v>
      </c>
      <c r="K196" s="1">
        <f t="shared" si="16"/>
        <v>170959.77664058053</v>
      </c>
      <c r="L196" s="81" t="b">
        <f t="shared" si="15"/>
        <v>0</v>
      </c>
    </row>
    <row r="197" spans="5:12" x14ac:dyDescent="0.45">
      <c r="E197" s="3" t="e">
        <f t="shared" si="17"/>
        <v>#VALUE!</v>
      </c>
      <c r="F197">
        <f t="shared" si="18"/>
        <v>190</v>
      </c>
      <c r="G197" s="5">
        <f t="shared" si="19"/>
        <v>1292.0925004862365</v>
      </c>
      <c r="H197" s="1">
        <f t="shared" si="20"/>
        <v>534.24930200181416</v>
      </c>
      <c r="I197" s="1">
        <f t="shared" si="14"/>
        <v>757.84319848442237</v>
      </c>
      <c r="K197" s="1">
        <f t="shared" si="16"/>
        <v>170201.93344209611</v>
      </c>
      <c r="L197" s="81" t="b">
        <f t="shared" si="15"/>
        <v>0</v>
      </c>
    </row>
    <row r="198" spans="5:12" x14ac:dyDescent="0.45">
      <c r="E198" s="3" t="e">
        <f t="shared" si="17"/>
        <v>#VALUE!</v>
      </c>
      <c r="F198">
        <f t="shared" si="18"/>
        <v>191</v>
      </c>
      <c r="G198" s="5">
        <f t="shared" si="19"/>
        <v>1292.0925004862365</v>
      </c>
      <c r="H198" s="1">
        <f t="shared" si="20"/>
        <v>531.88104200655027</v>
      </c>
      <c r="I198" s="1">
        <f t="shared" si="14"/>
        <v>760.21145847968626</v>
      </c>
      <c r="K198" s="1">
        <f t="shared" si="16"/>
        <v>169441.72198361641</v>
      </c>
      <c r="L198" s="81" t="b">
        <f t="shared" si="15"/>
        <v>0</v>
      </c>
    </row>
    <row r="199" spans="5:12" x14ac:dyDescent="0.45">
      <c r="E199" s="3" t="e">
        <f t="shared" si="17"/>
        <v>#VALUE!</v>
      </c>
      <c r="F199">
        <f t="shared" si="18"/>
        <v>192</v>
      </c>
      <c r="G199" s="5">
        <f t="shared" si="19"/>
        <v>1292.0925004862365</v>
      </c>
      <c r="H199" s="1">
        <f t="shared" si="20"/>
        <v>529.50538119880127</v>
      </c>
      <c r="I199" s="1">
        <f t="shared" si="14"/>
        <v>762.58711928743526</v>
      </c>
      <c r="K199" s="1">
        <f t="shared" si="16"/>
        <v>168679.13486432898</v>
      </c>
      <c r="L199" s="81" t="b">
        <f t="shared" si="15"/>
        <v>0</v>
      </c>
    </row>
    <row r="200" spans="5:12" x14ac:dyDescent="0.45">
      <c r="E200" s="3" t="e">
        <f t="shared" si="17"/>
        <v>#VALUE!</v>
      </c>
      <c r="F200">
        <f t="shared" si="18"/>
        <v>193</v>
      </c>
      <c r="G200" s="5">
        <f t="shared" si="19"/>
        <v>1292.0925004862365</v>
      </c>
      <c r="H200" s="1">
        <f t="shared" si="20"/>
        <v>527.12229645102809</v>
      </c>
      <c r="I200" s="1">
        <f t="shared" ref="I200:I263" si="21">G200-H200</f>
        <v>764.97020403520844</v>
      </c>
      <c r="K200" s="1">
        <f t="shared" si="16"/>
        <v>167914.16466029378</v>
      </c>
      <c r="L200" s="81" t="b">
        <f t="shared" ref="L200:L263" si="22">ROUND(K200,1)=0</f>
        <v>0</v>
      </c>
    </row>
    <row r="201" spans="5:12" x14ac:dyDescent="0.45">
      <c r="E201" s="3" t="e">
        <f t="shared" si="17"/>
        <v>#VALUE!</v>
      </c>
      <c r="F201">
        <f t="shared" si="18"/>
        <v>194</v>
      </c>
      <c r="G201" s="5">
        <f t="shared" si="19"/>
        <v>1292.0925004862365</v>
      </c>
      <c r="H201" s="1">
        <f t="shared" si="20"/>
        <v>524.7317645634181</v>
      </c>
      <c r="I201" s="1">
        <f t="shared" si="21"/>
        <v>767.36073592281844</v>
      </c>
      <c r="K201" s="1">
        <f t="shared" ref="K201:K264" si="23">K200-I201-J201</f>
        <v>167146.80392437096</v>
      </c>
      <c r="L201" s="81" t="b">
        <f t="shared" si="22"/>
        <v>0</v>
      </c>
    </row>
    <row r="202" spans="5:12" x14ac:dyDescent="0.45">
      <c r="E202" s="3" t="e">
        <f t="shared" ref="E202:E265" si="24">DATE(YEAR(E201),MONTH(E201)+1,DAY(E201))</f>
        <v>#VALUE!</v>
      </c>
      <c r="F202">
        <f t="shared" ref="F202:F265" si="25">F201+1</f>
        <v>195</v>
      </c>
      <c r="G202" s="5">
        <f t="shared" ref="G202:G265" si="26">IF(L201=TRUE,0,ABS(IF($B$9&lt;K201+(K201*(($B$5/$B$7))),$B$9,K201+(K201*(($B$5/$B$7))))))</f>
        <v>1292.0925004862365</v>
      </c>
      <c r="H202" s="1">
        <f t="shared" ref="H202:H265" si="27">K201*($B$5)/$B$7</f>
        <v>522.3337622636592</v>
      </c>
      <c r="I202" s="1">
        <f t="shared" si="21"/>
        <v>769.75873822257734</v>
      </c>
      <c r="K202" s="1">
        <f t="shared" si="23"/>
        <v>166377.04518614837</v>
      </c>
      <c r="L202" s="81" t="b">
        <f t="shared" si="22"/>
        <v>0</v>
      </c>
    </row>
    <row r="203" spans="5:12" x14ac:dyDescent="0.45">
      <c r="E203" s="3" t="e">
        <f t="shared" si="24"/>
        <v>#VALUE!</v>
      </c>
      <c r="F203">
        <f t="shared" si="25"/>
        <v>196</v>
      </c>
      <c r="G203" s="5">
        <f t="shared" si="26"/>
        <v>1292.0925004862365</v>
      </c>
      <c r="H203" s="1">
        <f t="shared" si="27"/>
        <v>519.9282662067136</v>
      </c>
      <c r="I203" s="1">
        <f t="shared" si="21"/>
        <v>772.16423427952293</v>
      </c>
      <c r="K203" s="1">
        <f t="shared" si="23"/>
        <v>165604.88095186886</v>
      </c>
      <c r="L203" s="81" t="b">
        <f t="shared" si="22"/>
        <v>0</v>
      </c>
    </row>
    <row r="204" spans="5:12" x14ac:dyDescent="0.45">
      <c r="E204" s="3" t="e">
        <f t="shared" si="24"/>
        <v>#VALUE!</v>
      </c>
      <c r="F204">
        <f t="shared" si="25"/>
        <v>197</v>
      </c>
      <c r="G204" s="5">
        <f t="shared" si="26"/>
        <v>1292.0925004862365</v>
      </c>
      <c r="H204" s="1">
        <f t="shared" si="27"/>
        <v>517.51525297459023</v>
      </c>
      <c r="I204" s="1">
        <f t="shared" si="21"/>
        <v>774.57724751164631</v>
      </c>
      <c r="K204" s="1">
        <f t="shared" si="23"/>
        <v>164830.30370435721</v>
      </c>
      <c r="L204" s="81" t="b">
        <f t="shared" si="22"/>
        <v>0</v>
      </c>
    </row>
    <row r="205" spans="5:12" x14ac:dyDescent="0.45">
      <c r="E205" s="3" t="e">
        <f t="shared" si="24"/>
        <v>#VALUE!</v>
      </c>
      <c r="F205">
        <f t="shared" si="25"/>
        <v>198</v>
      </c>
      <c r="G205" s="5">
        <f t="shared" si="26"/>
        <v>1292.0925004862365</v>
      </c>
      <c r="H205" s="1">
        <f t="shared" si="27"/>
        <v>515.09469907611629</v>
      </c>
      <c r="I205" s="1">
        <f t="shared" si="21"/>
        <v>776.99780141012025</v>
      </c>
      <c r="K205" s="1">
        <f t="shared" si="23"/>
        <v>164053.30590294709</v>
      </c>
      <c r="L205" s="81" t="b">
        <f t="shared" si="22"/>
        <v>0</v>
      </c>
    </row>
    <row r="206" spans="5:12" x14ac:dyDescent="0.45">
      <c r="E206" s="3" t="e">
        <f t="shared" si="24"/>
        <v>#VALUE!</v>
      </c>
      <c r="F206">
        <f t="shared" si="25"/>
        <v>199</v>
      </c>
      <c r="G206" s="5">
        <f t="shared" si="26"/>
        <v>1292.0925004862365</v>
      </c>
      <c r="H206" s="1">
        <f t="shared" si="27"/>
        <v>512.66658094670959</v>
      </c>
      <c r="I206" s="1">
        <f t="shared" si="21"/>
        <v>779.42591953952694</v>
      </c>
      <c r="K206" s="1">
        <f t="shared" si="23"/>
        <v>163273.87998340756</v>
      </c>
      <c r="L206" s="81" t="b">
        <f t="shared" si="22"/>
        <v>0</v>
      </c>
    </row>
    <row r="207" spans="5:12" x14ac:dyDescent="0.45">
      <c r="E207" s="3" t="e">
        <f t="shared" si="24"/>
        <v>#VALUE!</v>
      </c>
      <c r="F207">
        <f t="shared" si="25"/>
        <v>200</v>
      </c>
      <c r="G207" s="5">
        <f t="shared" si="26"/>
        <v>1292.0925004862365</v>
      </c>
      <c r="H207" s="1">
        <f t="shared" si="27"/>
        <v>510.2308749481486</v>
      </c>
      <c r="I207" s="1">
        <f t="shared" si="21"/>
        <v>781.86162553808799</v>
      </c>
      <c r="K207" s="1">
        <f t="shared" si="23"/>
        <v>162492.01835786947</v>
      </c>
      <c r="L207" s="81" t="b">
        <f t="shared" si="22"/>
        <v>0</v>
      </c>
    </row>
    <row r="208" spans="5:12" x14ac:dyDescent="0.45">
      <c r="E208" s="3" t="e">
        <f t="shared" si="24"/>
        <v>#VALUE!</v>
      </c>
      <c r="F208">
        <f t="shared" si="25"/>
        <v>201</v>
      </c>
      <c r="G208" s="5">
        <f t="shared" si="26"/>
        <v>1292.0925004862365</v>
      </c>
      <c r="H208" s="1">
        <f t="shared" si="27"/>
        <v>507.78755736834205</v>
      </c>
      <c r="I208" s="1">
        <f t="shared" si="21"/>
        <v>784.30494311789448</v>
      </c>
      <c r="K208" s="1">
        <f t="shared" si="23"/>
        <v>161707.71341475158</v>
      </c>
      <c r="L208" s="81" t="b">
        <f t="shared" si="22"/>
        <v>0</v>
      </c>
    </row>
    <row r="209" spans="5:12" x14ac:dyDescent="0.45">
      <c r="E209" s="3" t="e">
        <f t="shared" si="24"/>
        <v>#VALUE!</v>
      </c>
      <c r="F209">
        <f t="shared" si="25"/>
        <v>202</v>
      </c>
      <c r="G209" s="5">
        <f t="shared" si="26"/>
        <v>1292.0925004862365</v>
      </c>
      <c r="H209" s="1">
        <f t="shared" si="27"/>
        <v>505.33660442109863</v>
      </c>
      <c r="I209" s="1">
        <f t="shared" si="21"/>
        <v>786.7558960651379</v>
      </c>
      <c r="K209" s="1">
        <f t="shared" si="23"/>
        <v>160920.95751868642</v>
      </c>
      <c r="L209" s="81" t="b">
        <f t="shared" si="22"/>
        <v>0</v>
      </c>
    </row>
    <row r="210" spans="5:12" x14ac:dyDescent="0.45">
      <c r="E210" s="3" t="e">
        <f t="shared" si="24"/>
        <v>#VALUE!</v>
      </c>
      <c r="F210">
        <f t="shared" si="25"/>
        <v>203</v>
      </c>
      <c r="G210" s="5">
        <f t="shared" si="26"/>
        <v>1292.0925004862365</v>
      </c>
      <c r="H210" s="1">
        <f t="shared" si="27"/>
        <v>502.87799224589503</v>
      </c>
      <c r="I210" s="1">
        <f t="shared" si="21"/>
        <v>789.2145082403415</v>
      </c>
      <c r="K210" s="1">
        <f t="shared" si="23"/>
        <v>160131.74301044608</v>
      </c>
      <c r="L210" s="81" t="b">
        <f t="shared" si="22"/>
        <v>0</v>
      </c>
    </row>
    <row r="211" spans="5:12" x14ac:dyDescent="0.45">
      <c r="E211" s="3" t="e">
        <f t="shared" si="24"/>
        <v>#VALUE!</v>
      </c>
      <c r="F211">
        <f t="shared" si="25"/>
        <v>204</v>
      </c>
      <c r="G211" s="5">
        <f t="shared" si="26"/>
        <v>1292.0925004862365</v>
      </c>
      <c r="H211" s="1">
        <f t="shared" si="27"/>
        <v>500.411696907644</v>
      </c>
      <c r="I211" s="1">
        <f t="shared" si="21"/>
        <v>791.68080357859253</v>
      </c>
      <c r="K211" s="1">
        <f t="shared" si="23"/>
        <v>159340.0622068675</v>
      </c>
      <c r="L211" s="81" t="b">
        <f t="shared" si="22"/>
        <v>0</v>
      </c>
    </row>
    <row r="212" spans="5:12" x14ac:dyDescent="0.45">
      <c r="E212" s="3" t="e">
        <f t="shared" si="24"/>
        <v>#VALUE!</v>
      </c>
      <c r="F212">
        <f t="shared" si="25"/>
        <v>205</v>
      </c>
      <c r="G212" s="5">
        <f t="shared" si="26"/>
        <v>1292.0925004862365</v>
      </c>
      <c r="H212" s="1">
        <f t="shared" si="27"/>
        <v>497.93769439646093</v>
      </c>
      <c r="I212" s="1">
        <f t="shared" si="21"/>
        <v>794.15480608977555</v>
      </c>
      <c r="K212" s="1">
        <f t="shared" si="23"/>
        <v>158545.90740077774</v>
      </c>
      <c r="L212" s="81" t="b">
        <f t="shared" si="22"/>
        <v>0</v>
      </c>
    </row>
    <row r="213" spans="5:12" x14ac:dyDescent="0.45">
      <c r="E213" s="3" t="e">
        <f t="shared" si="24"/>
        <v>#VALUE!</v>
      </c>
      <c r="F213">
        <f t="shared" si="25"/>
        <v>206</v>
      </c>
      <c r="G213" s="5">
        <f t="shared" si="26"/>
        <v>1292.0925004862365</v>
      </c>
      <c r="H213" s="1">
        <f t="shared" si="27"/>
        <v>495.45596062743039</v>
      </c>
      <c r="I213" s="1">
        <f t="shared" si="21"/>
        <v>796.63653985880615</v>
      </c>
      <c r="K213" s="1">
        <f t="shared" si="23"/>
        <v>157749.27086091894</v>
      </c>
      <c r="L213" s="81" t="b">
        <f t="shared" si="22"/>
        <v>0</v>
      </c>
    </row>
    <row r="214" spans="5:12" x14ac:dyDescent="0.45">
      <c r="E214" s="3" t="e">
        <f t="shared" si="24"/>
        <v>#VALUE!</v>
      </c>
      <c r="F214">
        <f t="shared" si="25"/>
        <v>207</v>
      </c>
      <c r="G214" s="5">
        <f t="shared" si="26"/>
        <v>1292.0925004862365</v>
      </c>
      <c r="H214" s="1">
        <f t="shared" si="27"/>
        <v>492.96647144037166</v>
      </c>
      <c r="I214" s="1">
        <f t="shared" si="21"/>
        <v>799.12602904586493</v>
      </c>
      <c r="K214" s="1">
        <f t="shared" si="23"/>
        <v>156950.14483187307</v>
      </c>
      <c r="L214" s="81" t="b">
        <f t="shared" si="22"/>
        <v>0</v>
      </c>
    </row>
    <row r="215" spans="5:12" x14ac:dyDescent="0.45">
      <c r="E215" s="3" t="e">
        <f t="shared" si="24"/>
        <v>#VALUE!</v>
      </c>
      <c r="F215">
        <f t="shared" si="25"/>
        <v>208</v>
      </c>
      <c r="G215" s="5">
        <f t="shared" si="26"/>
        <v>1292.0925004862365</v>
      </c>
      <c r="H215" s="1">
        <f t="shared" si="27"/>
        <v>490.46920259960331</v>
      </c>
      <c r="I215" s="1">
        <f t="shared" si="21"/>
        <v>801.62329788663328</v>
      </c>
      <c r="K215" s="1">
        <f t="shared" si="23"/>
        <v>156148.52153398644</v>
      </c>
      <c r="L215" s="81" t="b">
        <f t="shared" si="22"/>
        <v>0</v>
      </c>
    </row>
    <row r="216" spans="5:12" x14ac:dyDescent="0.45">
      <c r="E216" s="3" t="e">
        <f t="shared" si="24"/>
        <v>#VALUE!</v>
      </c>
      <c r="F216">
        <f t="shared" si="25"/>
        <v>209</v>
      </c>
      <c r="G216" s="5">
        <f t="shared" si="26"/>
        <v>1292.0925004862365</v>
      </c>
      <c r="H216" s="1">
        <f t="shared" si="27"/>
        <v>487.96412979370757</v>
      </c>
      <c r="I216" s="1">
        <f t="shared" si="21"/>
        <v>804.12837069252896</v>
      </c>
      <c r="K216" s="1">
        <f t="shared" si="23"/>
        <v>155344.39316329392</v>
      </c>
      <c r="L216" s="81" t="b">
        <f t="shared" si="22"/>
        <v>0</v>
      </c>
    </row>
    <row r="217" spans="5:12" x14ac:dyDescent="0.45">
      <c r="E217" s="3" t="e">
        <f t="shared" si="24"/>
        <v>#VALUE!</v>
      </c>
      <c r="F217">
        <f t="shared" si="25"/>
        <v>210</v>
      </c>
      <c r="G217" s="5">
        <f t="shared" si="26"/>
        <v>1292.0925004862365</v>
      </c>
      <c r="H217" s="1">
        <f t="shared" si="27"/>
        <v>485.45122863529349</v>
      </c>
      <c r="I217" s="1">
        <f t="shared" si="21"/>
        <v>806.64127185094299</v>
      </c>
      <c r="K217" s="1">
        <f t="shared" si="23"/>
        <v>154537.75189144298</v>
      </c>
      <c r="L217" s="81" t="b">
        <f t="shared" si="22"/>
        <v>0</v>
      </c>
    </row>
    <row r="218" spans="5:12" x14ac:dyDescent="0.45">
      <c r="E218" s="3" t="e">
        <f t="shared" si="24"/>
        <v>#VALUE!</v>
      </c>
      <c r="F218">
        <f t="shared" si="25"/>
        <v>211</v>
      </c>
      <c r="G218" s="5">
        <f t="shared" si="26"/>
        <v>1292.0925004862365</v>
      </c>
      <c r="H218" s="1">
        <f t="shared" si="27"/>
        <v>482.93047466075927</v>
      </c>
      <c r="I218" s="1">
        <f t="shared" si="21"/>
        <v>809.16202582547726</v>
      </c>
      <c r="K218" s="1">
        <f t="shared" si="23"/>
        <v>153728.58986561751</v>
      </c>
      <c r="L218" s="81" t="b">
        <f t="shared" si="22"/>
        <v>0</v>
      </c>
    </row>
    <row r="219" spans="5:12" x14ac:dyDescent="0.45">
      <c r="E219" s="3" t="e">
        <f t="shared" si="24"/>
        <v>#VALUE!</v>
      </c>
      <c r="F219">
        <f t="shared" si="25"/>
        <v>212</v>
      </c>
      <c r="G219" s="5">
        <f t="shared" si="26"/>
        <v>1292.0925004862365</v>
      </c>
      <c r="H219" s="1">
        <f t="shared" si="27"/>
        <v>480.40184333005476</v>
      </c>
      <c r="I219" s="1">
        <f t="shared" si="21"/>
        <v>811.69065715618171</v>
      </c>
      <c r="K219" s="1">
        <f t="shared" si="23"/>
        <v>152916.89920846134</v>
      </c>
      <c r="L219" s="81" t="b">
        <f t="shared" si="22"/>
        <v>0</v>
      </c>
    </row>
    <row r="220" spans="5:12" x14ac:dyDescent="0.45">
      <c r="E220" s="3" t="e">
        <f t="shared" si="24"/>
        <v>#VALUE!</v>
      </c>
      <c r="F220">
        <f t="shared" si="25"/>
        <v>213</v>
      </c>
      <c r="G220" s="5">
        <f t="shared" si="26"/>
        <v>1292.0925004862365</v>
      </c>
      <c r="H220" s="1">
        <f t="shared" si="27"/>
        <v>477.86531002644165</v>
      </c>
      <c r="I220" s="1">
        <f t="shared" si="21"/>
        <v>814.22719045979488</v>
      </c>
      <c r="K220" s="1">
        <f t="shared" si="23"/>
        <v>152102.67201800155</v>
      </c>
      <c r="L220" s="81" t="b">
        <f t="shared" si="22"/>
        <v>0</v>
      </c>
    </row>
    <row r="221" spans="5:12" x14ac:dyDescent="0.45">
      <c r="E221" s="3" t="e">
        <f t="shared" si="24"/>
        <v>#VALUE!</v>
      </c>
      <c r="F221">
        <f t="shared" si="25"/>
        <v>214</v>
      </c>
      <c r="G221" s="5">
        <f t="shared" si="26"/>
        <v>1292.0925004862365</v>
      </c>
      <c r="H221" s="1">
        <f t="shared" si="27"/>
        <v>475.32085005625481</v>
      </c>
      <c r="I221" s="1">
        <f t="shared" si="21"/>
        <v>816.77165042998172</v>
      </c>
      <c r="K221" s="1">
        <f t="shared" si="23"/>
        <v>151285.90036757156</v>
      </c>
      <c r="L221" s="81" t="b">
        <f t="shared" si="22"/>
        <v>0</v>
      </c>
    </row>
    <row r="222" spans="5:12" x14ac:dyDescent="0.45">
      <c r="E222" s="3" t="e">
        <f t="shared" si="24"/>
        <v>#VALUE!</v>
      </c>
      <c r="F222">
        <f t="shared" si="25"/>
        <v>215</v>
      </c>
      <c r="G222" s="5">
        <f t="shared" si="26"/>
        <v>1292.0925004862365</v>
      </c>
      <c r="H222" s="1">
        <f t="shared" si="27"/>
        <v>472.76843864866117</v>
      </c>
      <c r="I222" s="1">
        <f t="shared" si="21"/>
        <v>819.3240618375753</v>
      </c>
      <c r="K222" s="1">
        <f t="shared" si="23"/>
        <v>150466.57630573399</v>
      </c>
      <c r="L222" s="81" t="b">
        <f t="shared" si="22"/>
        <v>0</v>
      </c>
    </row>
    <row r="223" spans="5:12" x14ac:dyDescent="0.45">
      <c r="E223" s="3" t="e">
        <f t="shared" si="24"/>
        <v>#VALUE!</v>
      </c>
      <c r="F223">
        <f t="shared" si="25"/>
        <v>216</v>
      </c>
      <c r="G223" s="5">
        <f t="shared" si="26"/>
        <v>1292.0925004862365</v>
      </c>
      <c r="H223" s="1">
        <f t="shared" si="27"/>
        <v>470.20805095541868</v>
      </c>
      <c r="I223" s="1">
        <f t="shared" si="21"/>
        <v>821.88444953081785</v>
      </c>
      <c r="K223" s="1">
        <f t="shared" si="23"/>
        <v>149644.69185620316</v>
      </c>
      <c r="L223" s="81" t="b">
        <f t="shared" si="22"/>
        <v>0</v>
      </c>
    </row>
    <row r="224" spans="5:12" x14ac:dyDescent="0.45">
      <c r="E224" s="3" t="e">
        <f t="shared" si="24"/>
        <v>#VALUE!</v>
      </c>
      <c r="F224">
        <f t="shared" si="25"/>
        <v>217</v>
      </c>
      <c r="G224" s="5">
        <f t="shared" si="26"/>
        <v>1292.0925004862365</v>
      </c>
      <c r="H224" s="1">
        <f t="shared" si="27"/>
        <v>467.63966205063485</v>
      </c>
      <c r="I224" s="1">
        <f t="shared" si="21"/>
        <v>824.45283843560173</v>
      </c>
      <c r="K224" s="1">
        <f t="shared" si="23"/>
        <v>148820.23901776757</v>
      </c>
      <c r="L224" s="81" t="b">
        <f t="shared" si="22"/>
        <v>0</v>
      </c>
    </row>
    <row r="225" spans="5:12" x14ac:dyDescent="0.45">
      <c r="E225" s="3" t="e">
        <f t="shared" si="24"/>
        <v>#VALUE!</v>
      </c>
      <c r="F225">
        <f t="shared" si="25"/>
        <v>218</v>
      </c>
      <c r="G225" s="5">
        <f t="shared" si="26"/>
        <v>1292.0925004862365</v>
      </c>
      <c r="H225" s="1">
        <f t="shared" si="27"/>
        <v>465.06324693052369</v>
      </c>
      <c r="I225" s="1">
        <f t="shared" si="21"/>
        <v>827.02925355571278</v>
      </c>
      <c r="K225" s="1">
        <f t="shared" si="23"/>
        <v>147993.20976421185</v>
      </c>
      <c r="L225" s="81" t="b">
        <f t="shared" si="22"/>
        <v>0</v>
      </c>
    </row>
    <row r="226" spans="5:12" x14ac:dyDescent="0.45">
      <c r="E226" s="3" t="e">
        <f t="shared" si="24"/>
        <v>#VALUE!</v>
      </c>
      <c r="F226">
        <f t="shared" si="25"/>
        <v>219</v>
      </c>
      <c r="G226" s="5">
        <f t="shared" si="26"/>
        <v>1292.0925004862365</v>
      </c>
      <c r="H226" s="1">
        <f t="shared" si="27"/>
        <v>462.47878051316201</v>
      </c>
      <c r="I226" s="1">
        <f t="shared" si="21"/>
        <v>829.61371997307447</v>
      </c>
      <c r="K226" s="1">
        <f t="shared" si="23"/>
        <v>147163.59604423877</v>
      </c>
      <c r="L226" s="81" t="b">
        <f t="shared" si="22"/>
        <v>0</v>
      </c>
    </row>
    <row r="227" spans="5:12" x14ac:dyDescent="0.45">
      <c r="E227" s="3" t="e">
        <f t="shared" si="24"/>
        <v>#VALUE!</v>
      </c>
      <c r="F227">
        <f t="shared" si="25"/>
        <v>220</v>
      </c>
      <c r="G227" s="5">
        <f t="shared" si="26"/>
        <v>1292.0925004862365</v>
      </c>
      <c r="H227" s="1">
        <f t="shared" si="27"/>
        <v>459.8862376382462</v>
      </c>
      <c r="I227" s="1">
        <f t="shared" si="21"/>
        <v>832.20626284799027</v>
      </c>
      <c r="K227" s="1">
        <f t="shared" si="23"/>
        <v>146331.38978139078</v>
      </c>
      <c r="L227" s="81" t="b">
        <f t="shared" si="22"/>
        <v>0</v>
      </c>
    </row>
    <row r="228" spans="5:12" x14ac:dyDescent="0.45">
      <c r="E228" s="3" t="e">
        <f t="shared" si="24"/>
        <v>#VALUE!</v>
      </c>
      <c r="F228">
        <f t="shared" si="25"/>
        <v>221</v>
      </c>
      <c r="G228" s="5">
        <f t="shared" si="26"/>
        <v>1292.0925004862365</v>
      </c>
      <c r="H228" s="1">
        <f t="shared" si="27"/>
        <v>457.28559306684616</v>
      </c>
      <c r="I228" s="1">
        <f t="shared" si="21"/>
        <v>834.80690741939043</v>
      </c>
      <c r="K228" s="1">
        <f t="shared" si="23"/>
        <v>145496.58287397141</v>
      </c>
      <c r="L228" s="81" t="b">
        <f t="shared" si="22"/>
        <v>0</v>
      </c>
    </row>
    <row r="229" spans="5:12" x14ac:dyDescent="0.45">
      <c r="E229" s="3" t="e">
        <f t="shared" si="24"/>
        <v>#VALUE!</v>
      </c>
      <c r="F229">
        <f t="shared" si="25"/>
        <v>222</v>
      </c>
      <c r="G229" s="5">
        <f t="shared" si="26"/>
        <v>1292.0925004862365</v>
      </c>
      <c r="H229" s="1">
        <f t="shared" si="27"/>
        <v>454.67682148116063</v>
      </c>
      <c r="I229" s="1">
        <f t="shared" si="21"/>
        <v>837.41567900507584</v>
      </c>
      <c r="K229" s="1">
        <f t="shared" si="23"/>
        <v>144659.16719496634</v>
      </c>
      <c r="L229" s="81" t="b">
        <f t="shared" si="22"/>
        <v>0</v>
      </c>
    </row>
    <row r="230" spans="5:12" x14ac:dyDescent="0.45">
      <c r="E230" s="3" t="e">
        <f t="shared" si="24"/>
        <v>#VALUE!</v>
      </c>
      <c r="F230">
        <f t="shared" si="25"/>
        <v>223</v>
      </c>
      <c r="G230" s="5">
        <f t="shared" si="26"/>
        <v>1292.0925004862365</v>
      </c>
      <c r="H230" s="1">
        <f t="shared" si="27"/>
        <v>452.05989748426981</v>
      </c>
      <c r="I230" s="1">
        <f t="shared" si="21"/>
        <v>840.03260300196666</v>
      </c>
      <c r="K230" s="1">
        <f t="shared" si="23"/>
        <v>143819.13459196436</v>
      </c>
      <c r="L230" s="81" t="b">
        <f t="shared" si="22"/>
        <v>0</v>
      </c>
    </row>
    <row r="231" spans="5:12" x14ac:dyDescent="0.45">
      <c r="E231" s="3" t="e">
        <f t="shared" si="24"/>
        <v>#VALUE!</v>
      </c>
      <c r="F231">
        <f t="shared" si="25"/>
        <v>224</v>
      </c>
      <c r="G231" s="5">
        <f t="shared" si="26"/>
        <v>1292.0925004862365</v>
      </c>
      <c r="H231" s="1">
        <f t="shared" si="27"/>
        <v>449.43479559988867</v>
      </c>
      <c r="I231" s="1">
        <f t="shared" si="21"/>
        <v>842.6577048863478</v>
      </c>
      <c r="K231" s="1">
        <f t="shared" si="23"/>
        <v>142976.47688707802</v>
      </c>
      <c r="L231" s="81" t="b">
        <f t="shared" si="22"/>
        <v>0</v>
      </c>
    </row>
    <row r="232" spans="5:12" x14ac:dyDescent="0.45">
      <c r="E232" s="3" t="e">
        <f t="shared" si="24"/>
        <v>#VALUE!</v>
      </c>
      <c r="F232">
        <f t="shared" si="25"/>
        <v>225</v>
      </c>
      <c r="G232" s="5">
        <f t="shared" si="26"/>
        <v>1292.0925004862365</v>
      </c>
      <c r="H232" s="1">
        <f t="shared" si="27"/>
        <v>446.80149027211883</v>
      </c>
      <c r="I232" s="1">
        <f t="shared" si="21"/>
        <v>845.2910102141177</v>
      </c>
      <c r="K232" s="1">
        <f t="shared" si="23"/>
        <v>142131.18587686389</v>
      </c>
      <c r="L232" s="81" t="b">
        <f t="shared" si="22"/>
        <v>0</v>
      </c>
    </row>
    <row r="233" spans="5:12" x14ac:dyDescent="0.45">
      <c r="E233" s="3" t="e">
        <f t="shared" si="24"/>
        <v>#VALUE!</v>
      </c>
      <c r="F233">
        <f t="shared" si="25"/>
        <v>226</v>
      </c>
      <c r="G233" s="5">
        <f t="shared" si="26"/>
        <v>1292.0925004862365</v>
      </c>
      <c r="H233" s="1">
        <f t="shared" si="27"/>
        <v>444.15995586519966</v>
      </c>
      <c r="I233" s="1">
        <f t="shared" si="21"/>
        <v>847.93254462103687</v>
      </c>
      <c r="K233" s="1">
        <f t="shared" si="23"/>
        <v>141283.25333224286</v>
      </c>
      <c r="L233" s="81" t="b">
        <f t="shared" si="22"/>
        <v>0</v>
      </c>
    </row>
    <row r="234" spans="5:12" x14ac:dyDescent="0.45">
      <c r="E234" s="3" t="e">
        <f t="shared" si="24"/>
        <v>#VALUE!</v>
      </c>
      <c r="F234">
        <f t="shared" si="25"/>
        <v>227</v>
      </c>
      <c r="G234" s="5">
        <f t="shared" si="26"/>
        <v>1292.0925004862365</v>
      </c>
      <c r="H234" s="1">
        <f t="shared" si="27"/>
        <v>441.51016666325899</v>
      </c>
      <c r="I234" s="1">
        <f t="shared" si="21"/>
        <v>850.58233382297749</v>
      </c>
      <c r="K234" s="1">
        <f t="shared" si="23"/>
        <v>140432.6709984199</v>
      </c>
      <c r="L234" s="81" t="b">
        <f t="shared" si="22"/>
        <v>0</v>
      </c>
    </row>
    <row r="235" spans="5:12" x14ac:dyDescent="0.45">
      <c r="E235" s="3" t="e">
        <f t="shared" si="24"/>
        <v>#VALUE!</v>
      </c>
      <c r="F235">
        <f t="shared" si="25"/>
        <v>228</v>
      </c>
      <c r="G235" s="5">
        <f t="shared" si="26"/>
        <v>1292.0925004862365</v>
      </c>
      <c r="H235" s="1">
        <f t="shared" si="27"/>
        <v>438.85209687006221</v>
      </c>
      <c r="I235" s="1">
        <f t="shared" si="21"/>
        <v>853.24040361617426</v>
      </c>
      <c r="K235" s="1">
        <f t="shared" si="23"/>
        <v>139579.43059480374</v>
      </c>
      <c r="L235" s="81" t="b">
        <f t="shared" si="22"/>
        <v>0</v>
      </c>
    </row>
    <row r="236" spans="5:12" x14ac:dyDescent="0.45">
      <c r="E236" s="3" t="e">
        <f t="shared" si="24"/>
        <v>#VALUE!</v>
      </c>
      <c r="F236">
        <f t="shared" si="25"/>
        <v>229</v>
      </c>
      <c r="G236" s="5">
        <f t="shared" si="26"/>
        <v>1292.0925004862365</v>
      </c>
      <c r="H236" s="1">
        <f t="shared" si="27"/>
        <v>436.18572060876164</v>
      </c>
      <c r="I236" s="1">
        <f t="shared" si="21"/>
        <v>855.90677987747495</v>
      </c>
      <c r="K236" s="1">
        <f t="shared" si="23"/>
        <v>138723.52381492627</v>
      </c>
      <c r="L236" s="81" t="b">
        <f t="shared" si="22"/>
        <v>0</v>
      </c>
    </row>
    <row r="237" spans="5:12" x14ac:dyDescent="0.45">
      <c r="E237" s="3" t="e">
        <f t="shared" si="24"/>
        <v>#VALUE!</v>
      </c>
      <c r="F237">
        <f t="shared" si="25"/>
        <v>230</v>
      </c>
      <c r="G237" s="5">
        <f t="shared" si="26"/>
        <v>1292.0925004862365</v>
      </c>
      <c r="H237" s="1">
        <f t="shared" si="27"/>
        <v>433.51101192164464</v>
      </c>
      <c r="I237" s="1">
        <f t="shared" si="21"/>
        <v>858.58148856459184</v>
      </c>
      <c r="K237" s="1">
        <f t="shared" si="23"/>
        <v>137864.94232636169</v>
      </c>
      <c r="L237" s="81" t="b">
        <f t="shared" si="22"/>
        <v>0</v>
      </c>
    </row>
    <row r="238" spans="5:12" x14ac:dyDescent="0.45">
      <c r="E238" s="3" t="e">
        <f t="shared" si="24"/>
        <v>#VALUE!</v>
      </c>
      <c r="F238">
        <f t="shared" si="25"/>
        <v>231</v>
      </c>
      <c r="G238" s="5">
        <f t="shared" si="26"/>
        <v>1292.0925004862365</v>
      </c>
      <c r="H238" s="1">
        <f t="shared" si="27"/>
        <v>430.82794476988028</v>
      </c>
      <c r="I238" s="1">
        <f t="shared" si="21"/>
        <v>861.2645557163562</v>
      </c>
      <c r="K238" s="1">
        <f t="shared" si="23"/>
        <v>137003.67777064533</v>
      </c>
      <c r="L238" s="81" t="b">
        <f t="shared" si="22"/>
        <v>0</v>
      </c>
    </row>
    <row r="239" spans="5:12" x14ac:dyDescent="0.45">
      <c r="E239" s="3" t="e">
        <f t="shared" si="24"/>
        <v>#VALUE!</v>
      </c>
      <c r="F239">
        <f t="shared" si="25"/>
        <v>232</v>
      </c>
      <c r="G239" s="5">
        <f t="shared" si="26"/>
        <v>1292.0925004862365</v>
      </c>
      <c r="H239" s="1">
        <f t="shared" si="27"/>
        <v>428.13649303326662</v>
      </c>
      <c r="I239" s="1">
        <f t="shared" si="21"/>
        <v>863.95600745296997</v>
      </c>
      <c r="K239" s="1">
        <f t="shared" si="23"/>
        <v>136139.72176319236</v>
      </c>
      <c r="L239" s="81" t="b">
        <f t="shared" si="22"/>
        <v>0</v>
      </c>
    </row>
    <row r="240" spans="5:12" x14ac:dyDescent="0.45">
      <c r="E240" s="3" t="e">
        <f t="shared" si="24"/>
        <v>#VALUE!</v>
      </c>
      <c r="F240">
        <f t="shared" si="25"/>
        <v>233</v>
      </c>
      <c r="G240" s="5">
        <f t="shared" si="26"/>
        <v>1292.0925004862365</v>
      </c>
      <c r="H240" s="1">
        <f t="shared" si="27"/>
        <v>425.43663050997611</v>
      </c>
      <c r="I240" s="1">
        <f t="shared" si="21"/>
        <v>866.65586997626042</v>
      </c>
      <c r="K240" s="1">
        <f t="shared" si="23"/>
        <v>135273.06589321609</v>
      </c>
      <c r="L240" s="81" t="b">
        <f t="shared" si="22"/>
        <v>0</v>
      </c>
    </row>
    <row r="241" spans="5:12" x14ac:dyDescent="0.45">
      <c r="E241" s="3" t="e">
        <f t="shared" si="24"/>
        <v>#VALUE!</v>
      </c>
      <c r="F241">
        <f t="shared" si="25"/>
        <v>234</v>
      </c>
      <c r="G241" s="5">
        <f t="shared" si="26"/>
        <v>1292.0925004862365</v>
      </c>
      <c r="H241" s="1">
        <f t="shared" si="27"/>
        <v>422.72833091630031</v>
      </c>
      <c r="I241" s="1">
        <f t="shared" si="21"/>
        <v>869.36416956993617</v>
      </c>
      <c r="K241" s="1">
        <f t="shared" si="23"/>
        <v>134403.70172364614</v>
      </c>
      <c r="L241" s="81" t="b">
        <f t="shared" si="22"/>
        <v>0</v>
      </c>
    </row>
    <row r="242" spans="5:12" x14ac:dyDescent="0.45">
      <c r="E242" s="3" t="e">
        <f t="shared" si="24"/>
        <v>#VALUE!</v>
      </c>
      <c r="F242">
        <f t="shared" si="25"/>
        <v>235</v>
      </c>
      <c r="G242" s="5">
        <f t="shared" si="26"/>
        <v>1292.0925004862365</v>
      </c>
      <c r="H242" s="1">
        <f t="shared" si="27"/>
        <v>420.01156788639418</v>
      </c>
      <c r="I242" s="1">
        <f t="shared" si="21"/>
        <v>872.0809325998423</v>
      </c>
      <c r="K242" s="1">
        <f t="shared" si="23"/>
        <v>133531.6207910463</v>
      </c>
      <c r="L242" s="81" t="b">
        <f t="shared" si="22"/>
        <v>0</v>
      </c>
    </row>
    <row r="243" spans="5:12" x14ac:dyDescent="0.45">
      <c r="E243" s="3" t="e">
        <f t="shared" si="24"/>
        <v>#VALUE!</v>
      </c>
      <c r="F243">
        <f t="shared" si="25"/>
        <v>236</v>
      </c>
      <c r="G243" s="5">
        <f t="shared" si="26"/>
        <v>1292.0925004862365</v>
      </c>
      <c r="H243" s="1">
        <f t="shared" si="27"/>
        <v>417.28631497201968</v>
      </c>
      <c r="I243" s="1">
        <f t="shared" si="21"/>
        <v>874.80618551421685</v>
      </c>
      <c r="K243" s="1">
        <f t="shared" si="23"/>
        <v>132656.81460553207</v>
      </c>
      <c r="L243" s="81" t="b">
        <f t="shared" si="22"/>
        <v>0</v>
      </c>
    </row>
    <row r="244" spans="5:12" x14ac:dyDescent="0.45">
      <c r="E244" s="3" t="e">
        <f t="shared" si="24"/>
        <v>#VALUE!</v>
      </c>
      <c r="F244">
        <f t="shared" si="25"/>
        <v>237</v>
      </c>
      <c r="G244" s="5">
        <f t="shared" si="26"/>
        <v>1292.0925004862365</v>
      </c>
      <c r="H244" s="1">
        <f t="shared" si="27"/>
        <v>414.55254564228767</v>
      </c>
      <c r="I244" s="1">
        <f t="shared" si="21"/>
        <v>877.53995484394886</v>
      </c>
      <c r="K244" s="1">
        <f t="shared" si="23"/>
        <v>131779.27465068811</v>
      </c>
      <c r="L244" s="81" t="b">
        <f t="shared" si="22"/>
        <v>0</v>
      </c>
    </row>
    <row r="245" spans="5:12" x14ac:dyDescent="0.45">
      <c r="E245" s="3" t="e">
        <f t="shared" si="24"/>
        <v>#VALUE!</v>
      </c>
      <c r="F245">
        <f t="shared" si="25"/>
        <v>238</v>
      </c>
      <c r="G245" s="5">
        <f t="shared" si="26"/>
        <v>1292.0925004862365</v>
      </c>
      <c r="H245" s="1">
        <f t="shared" si="27"/>
        <v>411.81023328340029</v>
      </c>
      <c r="I245" s="1">
        <f t="shared" si="21"/>
        <v>880.28226720283624</v>
      </c>
      <c r="K245" s="1">
        <f t="shared" si="23"/>
        <v>130898.99238348527</v>
      </c>
      <c r="L245" s="81" t="b">
        <f t="shared" si="22"/>
        <v>0</v>
      </c>
    </row>
    <row r="246" spans="5:12" x14ac:dyDescent="0.45">
      <c r="E246" s="3" t="e">
        <f t="shared" si="24"/>
        <v>#VALUE!</v>
      </c>
      <c r="F246">
        <f t="shared" si="25"/>
        <v>239</v>
      </c>
      <c r="G246" s="5">
        <f t="shared" si="26"/>
        <v>1292.0925004862365</v>
      </c>
      <c r="H246" s="1">
        <f t="shared" si="27"/>
        <v>409.05935119839143</v>
      </c>
      <c r="I246" s="1">
        <f t="shared" si="21"/>
        <v>883.03314928784516</v>
      </c>
      <c r="K246" s="1">
        <f t="shared" si="23"/>
        <v>130015.95923419742</v>
      </c>
      <c r="L246" s="81" t="b">
        <f t="shared" si="22"/>
        <v>0</v>
      </c>
    </row>
    <row r="247" spans="5:12" x14ac:dyDescent="0.45">
      <c r="E247" s="3" t="e">
        <f t="shared" si="24"/>
        <v>#VALUE!</v>
      </c>
      <c r="F247">
        <f t="shared" si="25"/>
        <v>240</v>
      </c>
      <c r="G247" s="5">
        <f t="shared" si="26"/>
        <v>1292.0925004862365</v>
      </c>
      <c r="H247" s="1">
        <f t="shared" si="27"/>
        <v>406.29987260686693</v>
      </c>
      <c r="I247" s="1">
        <f t="shared" si="21"/>
        <v>885.79262787936955</v>
      </c>
      <c r="K247" s="1">
        <f t="shared" si="23"/>
        <v>129130.16660631805</v>
      </c>
      <c r="L247" s="81" t="b">
        <f t="shared" si="22"/>
        <v>0</v>
      </c>
    </row>
    <row r="248" spans="5:12" x14ac:dyDescent="0.45">
      <c r="E248" s="3" t="e">
        <f t="shared" si="24"/>
        <v>#VALUE!</v>
      </c>
      <c r="F248">
        <f t="shared" si="25"/>
        <v>241</v>
      </c>
      <c r="G248" s="5">
        <f t="shared" si="26"/>
        <v>1292.0925004862365</v>
      </c>
      <c r="H248" s="1">
        <f t="shared" si="27"/>
        <v>403.53177064474386</v>
      </c>
      <c r="I248" s="1">
        <f t="shared" si="21"/>
        <v>888.56072984149273</v>
      </c>
      <c r="K248" s="1">
        <f t="shared" si="23"/>
        <v>128241.60587647655</v>
      </c>
      <c r="L248" s="81" t="b">
        <f t="shared" si="22"/>
        <v>0</v>
      </c>
    </row>
    <row r="249" spans="5:12" x14ac:dyDescent="0.45">
      <c r="E249" s="3" t="e">
        <f t="shared" si="24"/>
        <v>#VALUE!</v>
      </c>
      <c r="F249">
        <f t="shared" si="25"/>
        <v>242</v>
      </c>
      <c r="G249" s="5">
        <f t="shared" si="26"/>
        <v>1292.0925004862365</v>
      </c>
      <c r="H249" s="1">
        <f t="shared" si="27"/>
        <v>400.75501836398917</v>
      </c>
      <c r="I249" s="1">
        <f t="shared" si="21"/>
        <v>891.33748212224737</v>
      </c>
      <c r="K249" s="1">
        <f t="shared" si="23"/>
        <v>127350.26839435429</v>
      </c>
      <c r="L249" s="81" t="b">
        <f t="shared" si="22"/>
        <v>0</v>
      </c>
    </row>
    <row r="250" spans="5:12" x14ac:dyDescent="0.45">
      <c r="E250" s="3" t="e">
        <f t="shared" si="24"/>
        <v>#VALUE!</v>
      </c>
      <c r="F250">
        <f t="shared" si="25"/>
        <v>243</v>
      </c>
      <c r="G250" s="5">
        <f t="shared" si="26"/>
        <v>1292.0925004862365</v>
      </c>
      <c r="H250" s="1">
        <f t="shared" si="27"/>
        <v>397.96958873235712</v>
      </c>
      <c r="I250" s="1">
        <f t="shared" si="21"/>
        <v>894.12291175387941</v>
      </c>
      <c r="K250" s="1">
        <f t="shared" si="23"/>
        <v>126456.14548260042</v>
      </c>
      <c r="L250" s="81" t="b">
        <f t="shared" si="22"/>
        <v>0</v>
      </c>
    </row>
    <row r="251" spans="5:12" x14ac:dyDescent="0.45">
      <c r="E251" s="3" t="e">
        <f t="shared" si="24"/>
        <v>#VALUE!</v>
      </c>
      <c r="F251">
        <f t="shared" si="25"/>
        <v>244</v>
      </c>
      <c r="G251" s="5">
        <f t="shared" si="26"/>
        <v>1292.0925004862365</v>
      </c>
      <c r="H251" s="1">
        <f t="shared" si="27"/>
        <v>395.17545463312626</v>
      </c>
      <c r="I251" s="1">
        <f t="shared" si="21"/>
        <v>896.91704585311027</v>
      </c>
      <c r="K251" s="1">
        <f t="shared" si="23"/>
        <v>125559.2284367473</v>
      </c>
      <c r="L251" s="81" t="b">
        <f t="shared" si="22"/>
        <v>0</v>
      </c>
    </row>
    <row r="252" spans="5:12" x14ac:dyDescent="0.45">
      <c r="E252" s="3" t="e">
        <f t="shared" si="24"/>
        <v>#VALUE!</v>
      </c>
      <c r="F252">
        <f t="shared" si="25"/>
        <v>245</v>
      </c>
      <c r="G252" s="5">
        <f t="shared" si="26"/>
        <v>1292.0925004862365</v>
      </c>
      <c r="H252" s="1">
        <f t="shared" si="27"/>
        <v>392.37258886483528</v>
      </c>
      <c r="I252" s="1">
        <f t="shared" si="21"/>
        <v>899.71991162140125</v>
      </c>
      <c r="K252" s="1">
        <f t="shared" si="23"/>
        <v>124659.5085251259</v>
      </c>
      <c r="L252" s="81" t="b">
        <f t="shared" si="22"/>
        <v>0</v>
      </c>
    </row>
    <row r="253" spans="5:12" x14ac:dyDescent="0.45">
      <c r="E253" s="3" t="e">
        <f t="shared" si="24"/>
        <v>#VALUE!</v>
      </c>
      <c r="F253">
        <f t="shared" si="25"/>
        <v>246</v>
      </c>
      <c r="G253" s="5">
        <f t="shared" si="26"/>
        <v>1292.0925004862365</v>
      </c>
      <c r="H253" s="1">
        <f t="shared" si="27"/>
        <v>389.56096414101847</v>
      </c>
      <c r="I253" s="1">
        <f t="shared" si="21"/>
        <v>902.531536345218</v>
      </c>
      <c r="K253" s="1">
        <f t="shared" si="23"/>
        <v>123756.97698878068</v>
      </c>
      <c r="L253" s="81" t="b">
        <f t="shared" si="22"/>
        <v>0</v>
      </c>
    </row>
    <row r="254" spans="5:12" x14ac:dyDescent="0.45">
      <c r="E254" s="3" t="e">
        <f t="shared" si="24"/>
        <v>#VALUE!</v>
      </c>
      <c r="F254">
        <f t="shared" si="25"/>
        <v>247</v>
      </c>
      <c r="G254" s="5">
        <f t="shared" si="26"/>
        <v>1292.0925004862365</v>
      </c>
      <c r="H254" s="1">
        <f t="shared" si="27"/>
        <v>386.74055308993957</v>
      </c>
      <c r="I254" s="1">
        <f t="shared" si="21"/>
        <v>905.35194739629696</v>
      </c>
      <c r="K254" s="1">
        <f t="shared" si="23"/>
        <v>122851.62504138438</v>
      </c>
      <c r="L254" s="81" t="b">
        <f t="shared" si="22"/>
        <v>0</v>
      </c>
    </row>
    <row r="255" spans="5:12" x14ac:dyDescent="0.45">
      <c r="E255" s="3" t="e">
        <f t="shared" si="24"/>
        <v>#VALUE!</v>
      </c>
      <c r="F255">
        <f t="shared" si="25"/>
        <v>248</v>
      </c>
      <c r="G255" s="5">
        <f t="shared" si="26"/>
        <v>1292.0925004862365</v>
      </c>
      <c r="H255" s="1">
        <f t="shared" si="27"/>
        <v>383.91132825432618</v>
      </c>
      <c r="I255" s="1">
        <f t="shared" si="21"/>
        <v>908.1811722319103</v>
      </c>
      <c r="K255" s="1">
        <f t="shared" si="23"/>
        <v>121943.44386915247</v>
      </c>
      <c r="L255" s="81" t="b">
        <f t="shared" si="22"/>
        <v>0</v>
      </c>
    </row>
    <row r="256" spans="5:12" x14ac:dyDescent="0.45">
      <c r="E256" s="3" t="e">
        <f t="shared" si="24"/>
        <v>#VALUE!</v>
      </c>
      <c r="F256">
        <f t="shared" si="25"/>
        <v>249</v>
      </c>
      <c r="G256" s="5">
        <f t="shared" si="26"/>
        <v>1292.0925004862365</v>
      </c>
      <c r="H256" s="1">
        <f t="shared" si="27"/>
        <v>381.07326209110147</v>
      </c>
      <c r="I256" s="1">
        <f t="shared" si="21"/>
        <v>911.01923839513506</v>
      </c>
      <c r="K256" s="1">
        <f t="shared" si="23"/>
        <v>121032.42463075733</v>
      </c>
      <c r="L256" s="81" t="b">
        <f t="shared" si="22"/>
        <v>0</v>
      </c>
    </row>
    <row r="257" spans="5:12" x14ac:dyDescent="0.45">
      <c r="E257" s="3" t="e">
        <f t="shared" si="24"/>
        <v>#VALUE!</v>
      </c>
      <c r="F257">
        <f t="shared" si="25"/>
        <v>250</v>
      </c>
      <c r="G257" s="5">
        <f t="shared" si="26"/>
        <v>1292.0925004862365</v>
      </c>
      <c r="H257" s="1">
        <f t="shared" si="27"/>
        <v>378.22632697111663</v>
      </c>
      <c r="I257" s="1">
        <f t="shared" si="21"/>
        <v>913.86617351511995</v>
      </c>
      <c r="K257" s="1">
        <f t="shared" si="23"/>
        <v>120118.55845724221</v>
      </c>
      <c r="L257" s="81" t="b">
        <f t="shared" si="22"/>
        <v>0</v>
      </c>
    </row>
    <row r="258" spans="5:12" x14ac:dyDescent="0.45">
      <c r="E258" s="3" t="e">
        <f t="shared" si="24"/>
        <v>#VALUE!</v>
      </c>
      <c r="F258">
        <f t="shared" si="25"/>
        <v>251</v>
      </c>
      <c r="G258" s="5">
        <f t="shared" si="26"/>
        <v>1292.0925004862365</v>
      </c>
      <c r="H258" s="1">
        <f t="shared" si="27"/>
        <v>375.37049517888187</v>
      </c>
      <c r="I258" s="1">
        <f t="shared" si="21"/>
        <v>916.72200530735472</v>
      </c>
      <c r="K258" s="1">
        <f t="shared" si="23"/>
        <v>119201.83645193485</v>
      </c>
      <c r="L258" s="81" t="b">
        <f t="shared" si="22"/>
        <v>0</v>
      </c>
    </row>
    <row r="259" spans="5:12" x14ac:dyDescent="0.45">
      <c r="E259" s="3" t="e">
        <f t="shared" si="24"/>
        <v>#VALUE!</v>
      </c>
      <c r="F259">
        <f t="shared" si="25"/>
        <v>252</v>
      </c>
      <c r="G259" s="5">
        <f t="shared" si="26"/>
        <v>1292.0925004862365</v>
      </c>
      <c r="H259" s="1">
        <f t="shared" si="27"/>
        <v>372.50573891229641</v>
      </c>
      <c r="I259" s="1">
        <f t="shared" si="21"/>
        <v>919.58676157394007</v>
      </c>
      <c r="K259" s="1">
        <f t="shared" si="23"/>
        <v>118282.24969036091</v>
      </c>
      <c r="L259" s="81" t="b">
        <f t="shared" si="22"/>
        <v>0</v>
      </c>
    </row>
    <row r="260" spans="5:12" x14ac:dyDescent="0.45">
      <c r="E260" s="3" t="e">
        <f t="shared" si="24"/>
        <v>#VALUE!</v>
      </c>
      <c r="F260">
        <f t="shared" si="25"/>
        <v>253</v>
      </c>
      <c r="G260" s="5">
        <f t="shared" si="26"/>
        <v>1292.0925004862365</v>
      </c>
      <c r="H260" s="1">
        <f t="shared" si="27"/>
        <v>369.63203028237785</v>
      </c>
      <c r="I260" s="1">
        <f t="shared" si="21"/>
        <v>922.46047020385868</v>
      </c>
      <c r="K260" s="1">
        <f t="shared" si="23"/>
        <v>117359.78922015705</v>
      </c>
      <c r="L260" s="81" t="b">
        <f t="shared" si="22"/>
        <v>0</v>
      </c>
    </row>
    <row r="261" spans="5:12" x14ac:dyDescent="0.45">
      <c r="E261" s="3" t="e">
        <f t="shared" si="24"/>
        <v>#VALUE!</v>
      </c>
      <c r="F261">
        <f t="shared" si="25"/>
        <v>254</v>
      </c>
      <c r="G261" s="5">
        <f t="shared" si="26"/>
        <v>1292.0925004862365</v>
      </c>
      <c r="H261" s="1">
        <f t="shared" si="27"/>
        <v>366.74934131299074</v>
      </c>
      <c r="I261" s="1">
        <f t="shared" si="21"/>
        <v>925.34315917324579</v>
      </c>
      <c r="K261" s="1">
        <f t="shared" si="23"/>
        <v>116434.4460609838</v>
      </c>
      <c r="L261" s="81" t="b">
        <f t="shared" si="22"/>
        <v>0</v>
      </c>
    </row>
    <row r="262" spans="5:12" x14ac:dyDescent="0.45">
      <c r="E262" s="3" t="e">
        <f t="shared" si="24"/>
        <v>#VALUE!</v>
      </c>
      <c r="F262">
        <f t="shared" si="25"/>
        <v>255</v>
      </c>
      <c r="G262" s="5">
        <f t="shared" si="26"/>
        <v>1292.0925004862365</v>
      </c>
      <c r="H262" s="1">
        <f t="shared" si="27"/>
        <v>363.85764394057441</v>
      </c>
      <c r="I262" s="1">
        <f t="shared" si="21"/>
        <v>928.23485654566207</v>
      </c>
      <c r="K262" s="1">
        <f t="shared" si="23"/>
        <v>115506.21120443814</v>
      </c>
      <c r="L262" s="81" t="b">
        <f t="shared" si="22"/>
        <v>0</v>
      </c>
    </row>
    <row r="263" spans="5:12" x14ac:dyDescent="0.45">
      <c r="E263" s="3" t="e">
        <f t="shared" si="24"/>
        <v>#VALUE!</v>
      </c>
      <c r="F263">
        <f t="shared" si="25"/>
        <v>256</v>
      </c>
      <c r="G263" s="5">
        <f t="shared" si="26"/>
        <v>1292.0925004862365</v>
      </c>
      <c r="H263" s="1">
        <f t="shared" si="27"/>
        <v>360.95691001386916</v>
      </c>
      <c r="I263" s="1">
        <f t="shared" si="21"/>
        <v>931.13559047236731</v>
      </c>
      <c r="K263" s="1">
        <f t="shared" si="23"/>
        <v>114575.07561396578</v>
      </c>
      <c r="L263" s="81" t="b">
        <f t="shared" si="22"/>
        <v>0</v>
      </c>
    </row>
    <row r="264" spans="5:12" x14ac:dyDescent="0.45">
      <c r="E264" s="3" t="e">
        <f t="shared" si="24"/>
        <v>#VALUE!</v>
      </c>
      <c r="F264">
        <f t="shared" si="25"/>
        <v>257</v>
      </c>
      <c r="G264" s="5">
        <f t="shared" si="26"/>
        <v>1292.0925004862365</v>
      </c>
      <c r="H264" s="1">
        <f t="shared" si="27"/>
        <v>358.04711129364301</v>
      </c>
      <c r="I264" s="1">
        <f t="shared" ref="I264:I327" si="28">G264-H264</f>
        <v>934.04538919259357</v>
      </c>
      <c r="K264" s="1">
        <f t="shared" si="23"/>
        <v>113641.03022477319</v>
      </c>
      <c r="L264" s="81" t="b">
        <f t="shared" ref="L264:L327" si="29">ROUND(K264,1)=0</f>
        <v>0</v>
      </c>
    </row>
    <row r="265" spans="5:12" x14ac:dyDescent="0.45">
      <c r="E265" s="3" t="e">
        <f t="shared" si="24"/>
        <v>#VALUE!</v>
      </c>
      <c r="F265">
        <f t="shared" si="25"/>
        <v>258</v>
      </c>
      <c r="G265" s="5">
        <f t="shared" si="26"/>
        <v>1292.0925004862365</v>
      </c>
      <c r="H265" s="1">
        <f t="shared" si="27"/>
        <v>355.1282194524162</v>
      </c>
      <c r="I265" s="1">
        <f t="shared" si="28"/>
        <v>936.96428103382027</v>
      </c>
      <c r="K265" s="1">
        <f t="shared" ref="K265:K328" si="30">K264-I265-J265</f>
        <v>112704.06594373936</v>
      </c>
      <c r="L265" s="81" t="b">
        <f t="shared" si="29"/>
        <v>0</v>
      </c>
    </row>
    <row r="266" spans="5:12" x14ac:dyDescent="0.45">
      <c r="E266" s="3" t="e">
        <f t="shared" ref="E266:E329" si="31">DATE(YEAR(E265),MONTH(E265)+1,DAY(E265))</f>
        <v>#VALUE!</v>
      </c>
      <c r="F266">
        <f t="shared" ref="F266:F329" si="32">F265+1</f>
        <v>259</v>
      </c>
      <c r="G266" s="5">
        <f t="shared" ref="G266:G329" si="33">IF(L265=TRUE,0,ABS(IF($B$9&lt;K265+(K265*(($B$5/$B$7))),$B$9,K265+(K265*(($B$5/$B$7))))))</f>
        <v>1292.0925004862365</v>
      </c>
      <c r="H266" s="1">
        <f t="shared" ref="H266:H329" si="34">K265*($B$5)/$B$7</f>
        <v>352.20020607418547</v>
      </c>
      <c r="I266" s="1">
        <f t="shared" si="28"/>
        <v>939.89229441205111</v>
      </c>
      <c r="K266" s="1">
        <f t="shared" si="30"/>
        <v>111764.17364932731</v>
      </c>
      <c r="L266" s="81" t="b">
        <f t="shared" si="29"/>
        <v>0</v>
      </c>
    </row>
    <row r="267" spans="5:12" x14ac:dyDescent="0.45">
      <c r="E267" s="3" t="e">
        <f t="shared" si="31"/>
        <v>#VALUE!</v>
      </c>
      <c r="F267">
        <f t="shared" si="32"/>
        <v>260</v>
      </c>
      <c r="G267" s="5">
        <f t="shared" si="33"/>
        <v>1292.0925004862365</v>
      </c>
      <c r="H267" s="1">
        <f t="shared" si="34"/>
        <v>349.2630426541478</v>
      </c>
      <c r="I267" s="1">
        <f t="shared" si="28"/>
        <v>942.82945783208879</v>
      </c>
      <c r="K267" s="1">
        <f t="shared" si="30"/>
        <v>110821.34419149521</v>
      </c>
      <c r="L267" s="81" t="b">
        <f t="shared" si="29"/>
        <v>0</v>
      </c>
    </row>
    <row r="268" spans="5:12" x14ac:dyDescent="0.45">
      <c r="E268" s="3" t="e">
        <f t="shared" si="31"/>
        <v>#VALUE!</v>
      </c>
      <c r="F268">
        <f t="shared" si="32"/>
        <v>261</v>
      </c>
      <c r="G268" s="5">
        <f t="shared" si="33"/>
        <v>1292.0925004862365</v>
      </c>
      <c r="H268" s="1">
        <f t="shared" si="34"/>
        <v>346.31670059842253</v>
      </c>
      <c r="I268" s="1">
        <f t="shared" si="28"/>
        <v>945.77579988781395</v>
      </c>
      <c r="K268" s="1">
        <f t="shared" si="30"/>
        <v>109875.5683916074</v>
      </c>
      <c r="L268" s="81" t="b">
        <f t="shared" si="29"/>
        <v>0</v>
      </c>
    </row>
    <row r="269" spans="5:12" x14ac:dyDescent="0.45">
      <c r="E269" s="3" t="e">
        <f t="shared" si="31"/>
        <v>#VALUE!</v>
      </c>
      <c r="F269">
        <f t="shared" si="32"/>
        <v>262</v>
      </c>
      <c r="G269" s="5">
        <f t="shared" si="33"/>
        <v>1292.0925004862365</v>
      </c>
      <c r="H269" s="1">
        <f t="shared" si="34"/>
        <v>343.36115122377311</v>
      </c>
      <c r="I269" s="1">
        <f t="shared" si="28"/>
        <v>948.73134926246348</v>
      </c>
      <c r="K269" s="1">
        <f t="shared" si="30"/>
        <v>108926.83704234494</v>
      </c>
      <c r="L269" s="81" t="b">
        <f t="shared" si="29"/>
        <v>0</v>
      </c>
    </row>
    <row r="270" spans="5:12" x14ac:dyDescent="0.45">
      <c r="E270" s="3" t="e">
        <f t="shared" si="31"/>
        <v>#VALUE!</v>
      </c>
      <c r="F270">
        <f t="shared" si="32"/>
        <v>263</v>
      </c>
      <c r="G270" s="5">
        <f t="shared" si="33"/>
        <v>1292.0925004862365</v>
      </c>
      <c r="H270" s="1">
        <f t="shared" si="34"/>
        <v>340.39636575732794</v>
      </c>
      <c r="I270" s="1">
        <f t="shared" si="28"/>
        <v>951.69613472890865</v>
      </c>
      <c r="K270" s="1">
        <f t="shared" si="30"/>
        <v>107975.14090761603</v>
      </c>
      <c r="L270" s="81" t="b">
        <f t="shared" si="29"/>
        <v>0</v>
      </c>
    </row>
    <row r="271" spans="5:12" x14ac:dyDescent="0.45">
      <c r="E271" s="3" t="e">
        <f t="shared" si="31"/>
        <v>#VALUE!</v>
      </c>
      <c r="F271">
        <f t="shared" si="32"/>
        <v>264</v>
      </c>
      <c r="G271" s="5">
        <f t="shared" si="33"/>
        <v>1292.0925004862365</v>
      </c>
      <c r="H271" s="1">
        <f t="shared" si="34"/>
        <v>337.42231533630007</v>
      </c>
      <c r="I271" s="1">
        <f t="shared" si="28"/>
        <v>954.67018514993651</v>
      </c>
      <c r="K271" s="1">
        <f t="shared" si="30"/>
        <v>107020.4707224661</v>
      </c>
      <c r="L271" s="81" t="b">
        <f t="shared" si="29"/>
        <v>0</v>
      </c>
    </row>
    <row r="272" spans="5:12" x14ac:dyDescent="0.45">
      <c r="E272" s="3" t="e">
        <f t="shared" si="31"/>
        <v>#VALUE!</v>
      </c>
      <c r="F272">
        <f t="shared" si="32"/>
        <v>265</v>
      </c>
      <c r="G272" s="5">
        <f t="shared" si="33"/>
        <v>1292.0925004862365</v>
      </c>
      <c r="H272" s="1">
        <f t="shared" si="34"/>
        <v>334.43897100770653</v>
      </c>
      <c r="I272" s="1">
        <f t="shared" si="28"/>
        <v>957.65352947853</v>
      </c>
      <c r="K272" s="1">
        <f t="shared" si="30"/>
        <v>106062.81719298757</v>
      </c>
      <c r="L272" s="81" t="b">
        <f t="shared" si="29"/>
        <v>0</v>
      </c>
    </row>
    <row r="273" spans="5:12" x14ac:dyDescent="0.45">
      <c r="E273" s="3" t="e">
        <f t="shared" si="31"/>
        <v>#VALUE!</v>
      </c>
      <c r="F273">
        <f t="shared" si="32"/>
        <v>266</v>
      </c>
      <c r="G273" s="5">
        <f t="shared" si="33"/>
        <v>1292.0925004862365</v>
      </c>
      <c r="H273" s="1">
        <f t="shared" si="34"/>
        <v>331.44630372808615</v>
      </c>
      <c r="I273" s="1">
        <f t="shared" si="28"/>
        <v>960.64619675815038</v>
      </c>
      <c r="K273" s="1">
        <f t="shared" si="30"/>
        <v>105102.17099622941</v>
      </c>
      <c r="L273" s="81" t="b">
        <f t="shared" si="29"/>
        <v>0</v>
      </c>
    </row>
    <row r="274" spans="5:12" x14ac:dyDescent="0.45">
      <c r="E274" s="3" t="e">
        <f t="shared" si="31"/>
        <v>#VALUE!</v>
      </c>
      <c r="F274">
        <f t="shared" si="32"/>
        <v>267</v>
      </c>
      <c r="G274" s="5">
        <f t="shared" si="33"/>
        <v>1292.0925004862365</v>
      </c>
      <c r="H274" s="1">
        <f t="shared" si="34"/>
        <v>328.44428436321692</v>
      </c>
      <c r="I274" s="1">
        <f t="shared" si="28"/>
        <v>963.64821612301967</v>
      </c>
      <c r="K274" s="1">
        <f t="shared" si="30"/>
        <v>104138.52278010639</v>
      </c>
      <c r="L274" s="81" t="b">
        <f t="shared" si="29"/>
        <v>0</v>
      </c>
    </row>
    <row r="275" spans="5:12" x14ac:dyDescent="0.45">
      <c r="E275" s="3" t="e">
        <f t="shared" si="31"/>
        <v>#VALUE!</v>
      </c>
      <c r="F275">
        <f t="shared" si="32"/>
        <v>268</v>
      </c>
      <c r="G275" s="5">
        <f t="shared" si="33"/>
        <v>1292.0925004862365</v>
      </c>
      <c r="H275" s="1">
        <f t="shared" si="34"/>
        <v>325.43288368783243</v>
      </c>
      <c r="I275" s="1">
        <f t="shared" si="28"/>
        <v>966.65961679840416</v>
      </c>
      <c r="K275" s="1">
        <f t="shared" si="30"/>
        <v>103171.86316330798</v>
      </c>
      <c r="L275" s="81" t="b">
        <f t="shared" si="29"/>
        <v>0</v>
      </c>
    </row>
    <row r="276" spans="5:12" x14ac:dyDescent="0.45">
      <c r="E276" s="3" t="e">
        <f t="shared" si="31"/>
        <v>#VALUE!</v>
      </c>
      <c r="F276">
        <f t="shared" si="32"/>
        <v>269</v>
      </c>
      <c r="G276" s="5">
        <f t="shared" si="33"/>
        <v>1292.0925004862365</v>
      </c>
      <c r="H276" s="1">
        <f t="shared" si="34"/>
        <v>322.41207238533741</v>
      </c>
      <c r="I276" s="1">
        <f t="shared" si="28"/>
        <v>969.68042810089912</v>
      </c>
      <c r="K276" s="1">
        <f t="shared" si="30"/>
        <v>102202.18273520708</v>
      </c>
      <c r="L276" s="81" t="b">
        <f t="shared" si="29"/>
        <v>0</v>
      </c>
    </row>
    <row r="277" spans="5:12" x14ac:dyDescent="0.45">
      <c r="E277" s="3" t="e">
        <f t="shared" si="31"/>
        <v>#VALUE!</v>
      </c>
      <c r="F277">
        <f t="shared" si="32"/>
        <v>270</v>
      </c>
      <c r="G277" s="5">
        <f t="shared" si="33"/>
        <v>1292.0925004862365</v>
      </c>
      <c r="H277" s="1">
        <f t="shared" si="34"/>
        <v>319.38182104752212</v>
      </c>
      <c r="I277" s="1">
        <f t="shared" si="28"/>
        <v>972.71067943871435</v>
      </c>
      <c r="K277" s="1">
        <f t="shared" si="30"/>
        <v>101229.47205576838</v>
      </c>
      <c r="L277" s="81" t="b">
        <f t="shared" si="29"/>
        <v>0</v>
      </c>
    </row>
    <row r="278" spans="5:12" x14ac:dyDescent="0.45">
      <c r="E278" s="3" t="e">
        <f t="shared" si="31"/>
        <v>#VALUE!</v>
      </c>
      <c r="F278">
        <f t="shared" si="32"/>
        <v>271</v>
      </c>
      <c r="G278" s="5">
        <f t="shared" si="33"/>
        <v>1292.0925004862365</v>
      </c>
      <c r="H278" s="1">
        <f t="shared" si="34"/>
        <v>316.34210017427614</v>
      </c>
      <c r="I278" s="1">
        <f t="shared" si="28"/>
        <v>975.75040031196045</v>
      </c>
      <c r="K278" s="1">
        <f t="shared" si="30"/>
        <v>100253.72165545642</v>
      </c>
      <c r="L278" s="81" t="b">
        <f t="shared" si="29"/>
        <v>0</v>
      </c>
    </row>
    <row r="279" spans="5:12" x14ac:dyDescent="0.45">
      <c r="E279" s="3" t="e">
        <f t="shared" si="31"/>
        <v>#VALUE!</v>
      </c>
      <c r="F279">
        <f t="shared" si="32"/>
        <v>272</v>
      </c>
      <c r="G279" s="5">
        <f t="shared" si="33"/>
        <v>1292.0925004862365</v>
      </c>
      <c r="H279" s="1">
        <f t="shared" si="34"/>
        <v>313.29288017330128</v>
      </c>
      <c r="I279" s="1">
        <f t="shared" si="28"/>
        <v>978.7996203129353</v>
      </c>
      <c r="K279" s="1">
        <f t="shared" si="30"/>
        <v>99274.922035143492</v>
      </c>
      <c r="L279" s="81" t="b">
        <f t="shared" si="29"/>
        <v>0</v>
      </c>
    </row>
    <row r="280" spans="5:12" x14ac:dyDescent="0.45">
      <c r="E280" s="3" t="e">
        <f t="shared" si="31"/>
        <v>#VALUE!</v>
      </c>
      <c r="F280">
        <f t="shared" si="32"/>
        <v>273</v>
      </c>
      <c r="G280" s="5">
        <f t="shared" si="33"/>
        <v>1292.0925004862365</v>
      </c>
      <c r="H280" s="1">
        <f t="shared" si="34"/>
        <v>310.23413135982338</v>
      </c>
      <c r="I280" s="1">
        <f t="shared" si="28"/>
        <v>981.85836912641321</v>
      </c>
      <c r="K280" s="1">
        <f t="shared" si="30"/>
        <v>98293.063666017086</v>
      </c>
      <c r="L280" s="81" t="b">
        <f t="shared" si="29"/>
        <v>0</v>
      </c>
    </row>
    <row r="281" spans="5:12" x14ac:dyDescent="0.45">
      <c r="E281" s="3" t="e">
        <f t="shared" si="31"/>
        <v>#VALUE!</v>
      </c>
      <c r="F281">
        <f t="shared" si="32"/>
        <v>274</v>
      </c>
      <c r="G281" s="5">
        <f t="shared" si="33"/>
        <v>1292.0925004862365</v>
      </c>
      <c r="H281" s="1">
        <f t="shared" si="34"/>
        <v>307.16582395630337</v>
      </c>
      <c r="I281" s="1">
        <f t="shared" si="28"/>
        <v>984.92667652993316</v>
      </c>
      <c r="K281" s="1">
        <f t="shared" si="30"/>
        <v>97308.136989487146</v>
      </c>
      <c r="L281" s="81" t="b">
        <f t="shared" si="29"/>
        <v>0</v>
      </c>
    </row>
    <row r="282" spans="5:12" x14ac:dyDescent="0.45">
      <c r="E282" s="3" t="e">
        <f t="shared" si="31"/>
        <v>#VALUE!</v>
      </c>
      <c r="F282">
        <f t="shared" si="32"/>
        <v>275</v>
      </c>
      <c r="G282" s="5">
        <f t="shared" si="33"/>
        <v>1292.0925004862365</v>
      </c>
      <c r="H282" s="1">
        <f t="shared" si="34"/>
        <v>304.08792809214731</v>
      </c>
      <c r="I282" s="1">
        <f t="shared" si="28"/>
        <v>988.00457239408922</v>
      </c>
      <c r="K282" s="1">
        <f t="shared" si="30"/>
        <v>96320.13241709306</v>
      </c>
      <c r="L282" s="81" t="b">
        <f t="shared" si="29"/>
        <v>0</v>
      </c>
    </row>
    <row r="283" spans="5:12" x14ac:dyDescent="0.45">
      <c r="E283" s="3" t="e">
        <f t="shared" si="31"/>
        <v>#VALUE!</v>
      </c>
      <c r="F283">
        <f t="shared" si="32"/>
        <v>276</v>
      </c>
      <c r="G283" s="5">
        <f t="shared" si="33"/>
        <v>1292.0925004862365</v>
      </c>
      <c r="H283" s="1">
        <f t="shared" si="34"/>
        <v>301.00041380341582</v>
      </c>
      <c r="I283" s="1">
        <f t="shared" si="28"/>
        <v>991.09208668282076</v>
      </c>
      <c r="K283" s="1">
        <f t="shared" si="30"/>
        <v>95329.040330410236</v>
      </c>
      <c r="L283" s="81" t="b">
        <f t="shared" si="29"/>
        <v>0</v>
      </c>
    </row>
    <row r="284" spans="5:12" x14ac:dyDescent="0.45">
      <c r="E284" s="3" t="e">
        <f t="shared" si="31"/>
        <v>#VALUE!</v>
      </c>
      <c r="F284">
        <f t="shared" si="32"/>
        <v>277</v>
      </c>
      <c r="G284" s="5">
        <f t="shared" si="33"/>
        <v>1292.0925004862365</v>
      </c>
      <c r="H284" s="1">
        <f t="shared" si="34"/>
        <v>297.90325103253195</v>
      </c>
      <c r="I284" s="1">
        <f t="shared" si="28"/>
        <v>994.18924945370463</v>
      </c>
      <c r="K284" s="1">
        <f t="shared" si="30"/>
        <v>94334.851080956534</v>
      </c>
      <c r="L284" s="81" t="b">
        <f t="shared" si="29"/>
        <v>0</v>
      </c>
    </row>
    <row r="285" spans="5:12" x14ac:dyDescent="0.45">
      <c r="E285" s="3" t="e">
        <f t="shared" si="31"/>
        <v>#VALUE!</v>
      </c>
      <c r="F285">
        <f t="shared" si="32"/>
        <v>278</v>
      </c>
      <c r="G285" s="5">
        <f t="shared" si="33"/>
        <v>1292.0925004862365</v>
      </c>
      <c r="H285" s="1">
        <f t="shared" si="34"/>
        <v>294.79640962798914</v>
      </c>
      <c r="I285" s="1">
        <f t="shared" si="28"/>
        <v>997.29609085824745</v>
      </c>
      <c r="K285" s="1">
        <f t="shared" si="30"/>
        <v>93337.554990098288</v>
      </c>
      <c r="L285" s="81" t="b">
        <f t="shared" si="29"/>
        <v>0</v>
      </c>
    </row>
    <row r="286" spans="5:12" x14ac:dyDescent="0.45">
      <c r="E286" s="3" t="e">
        <f t="shared" si="31"/>
        <v>#VALUE!</v>
      </c>
      <c r="F286">
        <f t="shared" si="32"/>
        <v>279</v>
      </c>
      <c r="G286" s="5">
        <f t="shared" si="33"/>
        <v>1292.0925004862365</v>
      </c>
      <c r="H286" s="1">
        <f t="shared" si="34"/>
        <v>291.67985934405715</v>
      </c>
      <c r="I286" s="1">
        <f t="shared" si="28"/>
        <v>1000.4126411421794</v>
      </c>
      <c r="K286" s="1">
        <f t="shared" si="30"/>
        <v>92337.142348956113</v>
      </c>
      <c r="L286" s="81" t="b">
        <f t="shared" si="29"/>
        <v>0</v>
      </c>
    </row>
    <row r="287" spans="5:12" x14ac:dyDescent="0.45">
      <c r="E287" s="3" t="e">
        <f t="shared" si="31"/>
        <v>#VALUE!</v>
      </c>
      <c r="F287">
        <f t="shared" si="32"/>
        <v>280</v>
      </c>
      <c r="G287" s="5">
        <f t="shared" si="33"/>
        <v>1292.0925004862365</v>
      </c>
      <c r="H287" s="1">
        <f t="shared" si="34"/>
        <v>288.55356984048785</v>
      </c>
      <c r="I287" s="1">
        <f t="shared" si="28"/>
        <v>1003.5389306457487</v>
      </c>
      <c r="K287" s="1">
        <f t="shared" si="30"/>
        <v>91333.603418310362</v>
      </c>
      <c r="L287" s="81" t="b">
        <f t="shared" si="29"/>
        <v>0</v>
      </c>
    </row>
    <row r="288" spans="5:12" x14ac:dyDescent="0.45">
      <c r="E288" s="3" t="e">
        <f t="shared" si="31"/>
        <v>#VALUE!</v>
      </c>
      <c r="F288">
        <f t="shared" si="32"/>
        <v>281</v>
      </c>
      <c r="G288" s="5">
        <f t="shared" si="33"/>
        <v>1292.0925004862365</v>
      </c>
      <c r="H288" s="1">
        <f t="shared" si="34"/>
        <v>285.41751068221987</v>
      </c>
      <c r="I288" s="1">
        <f t="shared" si="28"/>
        <v>1006.6749898040166</v>
      </c>
      <c r="K288" s="1">
        <f t="shared" si="30"/>
        <v>90326.928428506348</v>
      </c>
      <c r="L288" s="81" t="b">
        <f t="shared" si="29"/>
        <v>0</v>
      </c>
    </row>
    <row r="289" spans="5:12" x14ac:dyDescent="0.45">
      <c r="E289" s="3" t="e">
        <f t="shared" si="31"/>
        <v>#VALUE!</v>
      </c>
      <c r="F289">
        <f t="shared" si="32"/>
        <v>282</v>
      </c>
      <c r="G289" s="5">
        <f t="shared" si="33"/>
        <v>1292.0925004862365</v>
      </c>
      <c r="H289" s="1">
        <f t="shared" si="34"/>
        <v>282.27165133908233</v>
      </c>
      <c r="I289" s="1">
        <f t="shared" si="28"/>
        <v>1009.8208491471541</v>
      </c>
      <c r="K289" s="1">
        <f t="shared" si="30"/>
        <v>89317.107579359188</v>
      </c>
      <c r="L289" s="81" t="b">
        <f t="shared" si="29"/>
        <v>0</v>
      </c>
    </row>
    <row r="290" spans="5:12" x14ac:dyDescent="0.45">
      <c r="E290" s="3" t="e">
        <f t="shared" si="31"/>
        <v>#VALUE!</v>
      </c>
      <c r="F290">
        <f t="shared" si="32"/>
        <v>283</v>
      </c>
      <c r="G290" s="5">
        <f t="shared" si="33"/>
        <v>1292.0925004862365</v>
      </c>
      <c r="H290" s="1">
        <f t="shared" si="34"/>
        <v>279.11596118549744</v>
      </c>
      <c r="I290" s="1">
        <f t="shared" si="28"/>
        <v>1012.9765393007391</v>
      </c>
      <c r="K290" s="1">
        <f t="shared" si="30"/>
        <v>88304.131040058448</v>
      </c>
      <c r="L290" s="81" t="b">
        <f t="shared" si="29"/>
        <v>0</v>
      </c>
    </row>
    <row r="291" spans="5:12" x14ac:dyDescent="0.45">
      <c r="E291" s="3" t="e">
        <f t="shared" si="31"/>
        <v>#VALUE!</v>
      </c>
      <c r="F291">
        <f t="shared" si="32"/>
        <v>284</v>
      </c>
      <c r="G291" s="5">
        <f t="shared" si="33"/>
        <v>1292.0925004862365</v>
      </c>
      <c r="H291" s="1">
        <f t="shared" si="34"/>
        <v>275.95040950018262</v>
      </c>
      <c r="I291" s="1">
        <f t="shared" si="28"/>
        <v>1016.142090986054</v>
      </c>
      <c r="K291" s="1">
        <f t="shared" si="30"/>
        <v>87287.988949072387</v>
      </c>
      <c r="L291" s="81" t="b">
        <f t="shared" si="29"/>
        <v>0</v>
      </c>
    </row>
    <row r="292" spans="5:12" x14ac:dyDescent="0.45">
      <c r="E292" s="3" t="e">
        <f t="shared" si="31"/>
        <v>#VALUE!</v>
      </c>
      <c r="F292">
        <f t="shared" si="32"/>
        <v>285</v>
      </c>
      <c r="G292" s="5">
        <f t="shared" si="33"/>
        <v>1292.0925004862365</v>
      </c>
      <c r="H292" s="1">
        <f t="shared" si="34"/>
        <v>272.77496546585121</v>
      </c>
      <c r="I292" s="1">
        <f t="shared" si="28"/>
        <v>1019.3175350203853</v>
      </c>
      <c r="K292" s="1">
        <f t="shared" si="30"/>
        <v>86268.671414052005</v>
      </c>
      <c r="L292" s="81" t="b">
        <f t="shared" si="29"/>
        <v>0</v>
      </c>
    </row>
    <row r="293" spans="5:12" x14ac:dyDescent="0.45">
      <c r="E293" s="3" t="e">
        <f t="shared" si="31"/>
        <v>#VALUE!</v>
      </c>
      <c r="F293">
        <f t="shared" si="32"/>
        <v>286</v>
      </c>
      <c r="G293" s="5">
        <f t="shared" si="33"/>
        <v>1292.0925004862365</v>
      </c>
      <c r="H293" s="1">
        <f t="shared" si="34"/>
        <v>269.58959816891252</v>
      </c>
      <c r="I293" s="1">
        <f t="shared" si="28"/>
        <v>1022.502902317324</v>
      </c>
      <c r="K293" s="1">
        <f t="shared" si="30"/>
        <v>85246.168511734679</v>
      </c>
      <c r="L293" s="81" t="b">
        <f t="shared" si="29"/>
        <v>0</v>
      </c>
    </row>
    <row r="294" spans="5:12" x14ac:dyDescent="0.45">
      <c r="E294" s="3" t="e">
        <f t="shared" si="31"/>
        <v>#VALUE!</v>
      </c>
      <c r="F294">
        <f t="shared" si="32"/>
        <v>287</v>
      </c>
      <c r="G294" s="5">
        <f t="shared" si="33"/>
        <v>1292.0925004862365</v>
      </c>
      <c r="H294" s="1">
        <f t="shared" si="34"/>
        <v>266.39427659917084</v>
      </c>
      <c r="I294" s="1">
        <f t="shared" si="28"/>
        <v>1025.6982238870658</v>
      </c>
      <c r="K294" s="1">
        <f t="shared" si="30"/>
        <v>84220.470287847609</v>
      </c>
      <c r="L294" s="81" t="b">
        <f t="shared" si="29"/>
        <v>0</v>
      </c>
    </row>
    <row r="295" spans="5:12" x14ac:dyDescent="0.45">
      <c r="E295" s="3" t="e">
        <f t="shared" si="31"/>
        <v>#VALUE!</v>
      </c>
      <c r="F295">
        <f t="shared" si="32"/>
        <v>288</v>
      </c>
      <c r="G295" s="5">
        <f t="shared" si="33"/>
        <v>1292.0925004862365</v>
      </c>
      <c r="H295" s="1">
        <f t="shared" si="34"/>
        <v>263.18896964952376</v>
      </c>
      <c r="I295" s="1">
        <f t="shared" si="28"/>
        <v>1028.9035308367129</v>
      </c>
      <c r="K295" s="1">
        <f t="shared" si="30"/>
        <v>83191.566757010893</v>
      </c>
      <c r="L295" s="81" t="b">
        <f t="shared" si="29"/>
        <v>0</v>
      </c>
    </row>
    <row r="296" spans="5:12" x14ac:dyDescent="0.45">
      <c r="E296" s="3" t="e">
        <f t="shared" si="31"/>
        <v>#VALUE!</v>
      </c>
      <c r="F296">
        <f t="shared" si="32"/>
        <v>289</v>
      </c>
      <c r="G296" s="5">
        <f t="shared" si="33"/>
        <v>1292.0925004862365</v>
      </c>
      <c r="H296" s="1">
        <f t="shared" si="34"/>
        <v>259.97364611565905</v>
      </c>
      <c r="I296" s="1">
        <f t="shared" si="28"/>
        <v>1032.1188543705775</v>
      </c>
      <c r="K296" s="1">
        <f t="shared" si="30"/>
        <v>82159.447902640313</v>
      </c>
      <c r="L296" s="81" t="b">
        <f t="shared" si="29"/>
        <v>0</v>
      </c>
    </row>
    <row r="297" spans="5:12" x14ac:dyDescent="0.45">
      <c r="E297" s="3" t="e">
        <f t="shared" si="31"/>
        <v>#VALUE!</v>
      </c>
      <c r="F297">
        <f t="shared" si="32"/>
        <v>290</v>
      </c>
      <c r="G297" s="5">
        <f t="shared" si="33"/>
        <v>1292.0925004862365</v>
      </c>
      <c r="H297" s="1">
        <f t="shared" si="34"/>
        <v>256.74827469575098</v>
      </c>
      <c r="I297" s="1">
        <f t="shared" si="28"/>
        <v>1035.3442257904856</v>
      </c>
      <c r="K297" s="1">
        <f t="shared" si="30"/>
        <v>81124.103676849831</v>
      </c>
      <c r="L297" s="81" t="b">
        <f t="shared" si="29"/>
        <v>0</v>
      </c>
    </row>
    <row r="298" spans="5:12" x14ac:dyDescent="0.45">
      <c r="E298" s="3" t="e">
        <f t="shared" si="31"/>
        <v>#VALUE!</v>
      </c>
      <c r="F298">
        <f t="shared" si="32"/>
        <v>291</v>
      </c>
      <c r="G298" s="5">
        <f t="shared" si="33"/>
        <v>1292.0925004862365</v>
      </c>
      <c r="H298" s="1">
        <f t="shared" si="34"/>
        <v>253.51282399015574</v>
      </c>
      <c r="I298" s="1">
        <f t="shared" si="28"/>
        <v>1038.5796764960808</v>
      </c>
      <c r="K298" s="1">
        <f t="shared" si="30"/>
        <v>80085.524000353747</v>
      </c>
      <c r="L298" s="81" t="b">
        <f t="shared" si="29"/>
        <v>0</v>
      </c>
    </row>
    <row r="299" spans="5:12" x14ac:dyDescent="0.45">
      <c r="E299" s="3" t="e">
        <f t="shared" si="31"/>
        <v>#VALUE!</v>
      </c>
      <c r="F299">
        <f t="shared" si="32"/>
        <v>292</v>
      </c>
      <c r="G299" s="5">
        <f t="shared" si="33"/>
        <v>1292.0925004862365</v>
      </c>
      <c r="H299" s="1">
        <f t="shared" si="34"/>
        <v>250.26726250110548</v>
      </c>
      <c r="I299" s="1">
        <f t="shared" si="28"/>
        <v>1041.825237985131</v>
      </c>
      <c r="K299" s="1">
        <f t="shared" si="30"/>
        <v>79043.698762368615</v>
      </c>
      <c r="L299" s="81" t="b">
        <f t="shared" si="29"/>
        <v>0</v>
      </c>
    </row>
    <row r="300" spans="5:12" x14ac:dyDescent="0.45">
      <c r="E300" s="3" t="e">
        <f t="shared" si="31"/>
        <v>#VALUE!</v>
      </c>
      <c r="F300">
        <f t="shared" si="32"/>
        <v>293</v>
      </c>
      <c r="G300" s="5">
        <f t="shared" si="33"/>
        <v>1292.0925004862365</v>
      </c>
      <c r="H300" s="1">
        <f t="shared" si="34"/>
        <v>247.01155863240191</v>
      </c>
      <c r="I300" s="1">
        <f t="shared" si="28"/>
        <v>1045.0809418538347</v>
      </c>
      <c r="K300" s="1">
        <f t="shared" si="30"/>
        <v>77998.617820514773</v>
      </c>
      <c r="L300" s="81" t="b">
        <f t="shared" si="29"/>
        <v>0</v>
      </c>
    </row>
    <row r="301" spans="5:12" x14ac:dyDescent="0.45">
      <c r="E301" s="3" t="e">
        <f t="shared" si="31"/>
        <v>#VALUE!</v>
      </c>
      <c r="F301">
        <f t="shared" si="32"/>
        <v>294</v>
      </c>
      <c r="G301" s="5">
        <f t="shared" si="33"/>
        <v>1292.0925004862365</v>
      </c>
      <c r="H301" s="1">
        <f t="shared" si="34"/>
        <v>243.74568068910867</v>
      </c>
      <c r="I301" s="1">
        <f t="shared" si="28"/>
        <v>1048.3468197971279</v>
      </c>
      <c r="K301" s="1">
        <f t="shared" si="30"/>
        <v>76950.27100071765</v>
      </c>
      <c r="L301" s="81" t="b">
        <f t="shared" si="29"/>
        <v>0</v>
      </c>
    </row>
    <row r="302" spans="5:12" x14ac:dyDescent="0.45">
      <c r="E302" s="3" t="e">
        <f t="shared" si="31"/>
        <v>#VALUE!</v>
      </c>
      <c r="F302">
        <f t="shared" si="32"/>
        <v>295</v>
      </c>
      <c r="G302" s="5">
        <f t="shared" si="33"/>
        <v>1292.0925004862365</v>
      </c>
      <c r="H302" s="1">
        <f t="shared" si="34"/>
        <v>240.46959687724265</v>
      </c>
      <c r="I302" s="1">
        <f t="shared" si="28"/>
        <v>1051.622903608994</v>
      </c>
      <c r="K302" s="1">
        <f t="shared" si="30"/>
        <v>75898.648097108657</v>
      </c>
      <c r="L302" s="81" t="b">
        <f t="shared" si="29"/>
        <v>0</v>
      </c>
    </row>
    <row r="303" spans="5:12" x14ac:dyDescent="0.45">
      <c r="E303" s="3" t="e">
        <f t="shared" si="31"/>
        <v>#VALUE!</v>
      </c>
      <c r="F303">
        <f t="shared" si="32"/>
        <v>296</v>
      </c>
      <c r="G303" s="5">
        <f t="shared" si="33"/>
        <v>1292.0925004862365</v>
      </c>
      <c r="H303" s="1">
        <f t="shared" si="34"/>
        <v>237.18327530346457</v>
      </c>
      <c r="I303" s="1">
        <f t="shared" si="28"/>
        <v>1054.9092251827719</v>
      </c>
      <c r="K303" s="1">
        <f t="shared" si="30"/>
        <v>74843.738871925889</v>
      </c>
      <c r="L303" s="81" t="b">
        <f t="shared" si="29"/>
        <v>0</v>
      </c>
    </row>
    <row r="304" spans="5:12" x14ac:dyDescent="0.45">
      <c r="E304" s="3" t="e">
        <f t="shared" si="31"/>
        <v>#VALUE!</v>
      </c>
      <c r="F304">
        <f t="shared" si="32"/>
        <v>297</v>
      </c>
      <c r="G304" s="5">
        <f t="shared" si="33"/>
        <v>1292.0925004862365</v>
      </c>
      <c r="H304" s="1">
        <f t="shared" si="34"/>
        <v>233.8866839747684</v>
      </c>
      <c r="I304" s="1">
        <f t="shared" si="28"/>
        <v>1058.2058165114681</v>
      </c>
      <c r="K304" s="1">
        <f t="shared" si="30"/>
        <v>73785.533055414417</v>
      </c>
      <c r="L304" s="81" t="b">
        <f t="shared" si="29"/>
        <v>0</v>
      </c>
    </row>
    <row r="305" spans="5:12" x14ac:dyDescent="0.45">
      <c r="E305" s="3" t="e">
        <f t="shared" si="31"/>
        <v>#VALUE!</v>
      </c>
      <c r="F305">
        <f t="shared" si="32"/>
        <v>298</v>
      </c>
      <c r="G305" s="5">
        <f t="shared" si="33"/>
        <v>1292.0925004862365</v>
      </c>
      <c r="H305" s="1">
        <f t="shared" si="34"/>
        <v>230.57979079817005</v>
      </c>
      <c r="I305" s="1">
        <f t="shared" si="28"/>
        <v>1061.5127096880665</v>
      </c>
      <c r="K305" s="1">
        <f t="shared" si="30"/>
        <v>72724.020345726356</v>
      </c>
      <c r="L305" s="81" t="b">
        <f t="shared" si="29"/>
        <v>0</v>
      </c>
    </row>
    <row r="306" spans="5:12" x14ac:dyDescent="0.45">
      <c r="E306" s="3" t="e">
        <f t="shared" si="31"/>
        <v>#VALUE!</v>
      </c>
      <c r="F306">
        <f t="shared" si="32"/>
        <v>299</v>
      </c>
      <c r="G306" s="5">
        <f t="shared" si="33"/>
        <v>1292.0925004862365</v>
      </c>
      <c r="H306" s="1">
        <f t="shared" si="34"/>
        <v>227.26256358039484</v>
      </c>
      <c r="I306" s="1">
        <f t="shared" si="28"/>
        <v>1064.8299369058418</v>
      </c>
      <c r="K306" s="1">
        <f t="shared" si="30"/>
        <v>71659.190408820519</v>
      </c>
      <c r="L306" s="81" t="b">
        <f t="shared" si="29"/>
        <v>0</v>
      </c>
    </row>
    <row r="307" spans="5:12" x14ac:dyDescent="0.45">
      <c r="E307" s="3" t="e">
        <f t="shared" si="31"/>
        <v>#VALUE!</v>
      </c>
      <c r="F307">
        <f t="shared" si="32"/>
        <v>300</v>
      </c>
      <c r="G307" s="5">
        <f t="shared" si="33"/>
        <v>1292.0925004862365</v>
      </c>
      <c r="H307" s="1">
        <f t="shared" si="34"/>
        <v>223.93497002756411</v>
      </c>
      <c r="I307" s="1">
        <f t="shared" si="28"/>
        <v>1068.1575304586725</v>
      </c>
      <c r="K307" s="1">
        <f t="shared" si="30"/>
        <v>70591.032878361846</v>
      </c>
      <c r="L307" s="81" t="b">
        <f t="shared" si="29"/>
        <v>0</v>
      </c>
    </row>
    <row r="308" spans="5:12" x14ac:dyDescent="0.45">
      <c r="E308" s="3" t="e">
        <f t="shared" si="31"/>
        <v>#VALUE!</v>
      </c>
      <c r="F308">
        <f t="shared" si="32"/>
        <v>301</v>
      </c>
      <c r="G308" s="5">
        <f t="shared" si="33"/>
        <v>1292.0925004862365</v>
      </c>
      <c r="H308" s="1">
        <f t="shared" si="34"/>
        <v>220.59697774488075</v>
      </c>
      <c r="I308" s="1">
        <f t="shared" si="28"/>
        <v>1071.4955227413557</v>
      </c>
      <c r="K308" s="1">
        <f t="shared" si="30"/>
        <v>69519.537355620487</v>
      </c>
      <c r="L308" s="81" t="b">
        <f t="shared" si="29"/>
        <v>0</v>
      </c>
    </row>
    <row r="309" spans="5:12" x14ac:dyDescent="0.45">
      <c r="E309" s="3" t="e">
        <f t="shared" si="31"/>
        <v>#VALUE!</v>
      </c>
      <c r="F309">
        <f t="shared" si="32"/>
        <v>302</v>
      </c>
      <c r="G309" s="5">
        <f t="shared" si="33"/>
        <v>1292.0925004862365</v>
      </c>
      <c r="H309" s="1">
        <f t="shared" si="34"/>
        <v>217.24855423631402</v>
      </c>
      <c r="I309" s="1">
        <f t="shared" si="28"/>
        <v>1074.8439462499225</v>
      </c>
      <c r="K309" s="1">
        <f t="shared" si="30"/>
        <v>68444.693409370564</v>
      </c>
      <c r="L309" s="81" t="b">
        <f t="shared" si="29"/>
        <v>0</v>
      </c>
    </row>
    <row r="310" spans="5:12" x14ac:dyDescent="0.45">
      <c r="E310" s="3" t="e">
        <f t="shared" si="31"/>
        <v>#VALUE!</v>
      </c>
      <c r="F310">
        <f t="shared" si="32"/>
        <v>303</v>
      </c>
      <c r="G310" s="5">
        <f t="shared" si="33"/>
        <v>1292.0925004862365</v>
      </c>
      <c r="H310" s="1">
        <f t="shared" si="34"/>
        <v>213.88966690428299</v>
      </c>
      <c r="I310" s="1">
        <f t="shared" si="28"/>
        <v>1078.2028335819537</v>
      </c>
      <c r="K310" s="1">
        <f t="shared" si="30"/>
        <v>67366.490575788615</v>
      </c>
      <c r="L310" s="81" t="b">
        <f t="shared" si="29"/>
        <v>0</v>
      </c>
    </row>
    <row r="311" spans="5:12" x14ac:dyDescent="0.45">
      <c r="E311" s="3" t="e">
        <f t="shared" si="31"/>
        <v>#VALUE!</v>
      </c>
      <c r="F311">
        <f t="shared" si="32"/>
        <v>304</v>
      </c>
      <c r="G311" s="5">
        <f t="shared" si="33"/>
        <v>1292.0925004862365</v>
      </c>
      <c r="H311" s="1">
        <f t="shared" si="34"/>
        <v>210.52028304933944</v>
      </c>
      <c r="I311" s="1">
        <f t="shared" si="28"/>
        <v>1081.5722174368971</v>
      </c>
      <c r="K311" s="1">
        <f t="shared" si="30"/>
        <v>66284.918358351715</v>
      </c>
      <c r="L311" s="81" t="b">
        <f t="shared" si="29"/>
        <v>0</v>
      </c>
    </row>
    <row r="312" spans="5:12" x14ac:dyDescent="0.45">
      <c r="E312" s="3" t="e">
        <f t="shared" si="31"/>
        <v>#VALUE!</v>
      </c>
      <c r="F312">
        <f t="shared" si="32"/>
        <v>305</v>
      </c>
      <c r="G312" s="5">
        <f t="shared" si="33"/>
        <v>1292.0925004862365</v>
      </c>
      <c r="H312" s="1">
        <f t="shared" si="34"/>
        <v>207.14036986984911</v>
      </c>
      <c r="I312" s="1">
        <f t="shared" si="28"/>
        <v>1084.9521306163874</v>
      </c>
      <c r="K312" s="1">
        <f t="shared" si="30"/>
        <v>65199.966227735327</v>
      </c>
      <c r="L312" s="81" t="b">
        <f t="shared" si="29"/>
        <v>0</v>
      </c>
    </row>
    <row r="313" spans="5:12" x14ac:dyDescent="0.45">
      <c r="E313" s="3" t="e">
        <f t="shared" si="31"/>
        <v>#VALUE!</v>
      </c>
      <c r="F313">
        <f t="shared" si="32"/>
        <v>306</v>
      </c>
      <c r="G313" s="5">
        <f t="shared" si="33"/>
        <v>1292.0925004862365</v>
      </c>
      <c r="H313" s="1">
        <f t="shared" si="34"/>
        <v>203.74989446167288</v>
      </c>
      <c r="I313" s="1">
        <f t="shared" si="28"/>
        <v>1088.3426060245636</v>
      </c>
      <c r="K313" s="1">
        <f t="shared" si="30"/>
        <v>64111.623621710765</v>
      </c>
      <c r="L313" s="81" t="b">
        <f t="shared" si="29"/>
        <v>0</v>
      </c>
    </row>
    <row r="314" spans="5:12" x14ac:dyDescent="0.45">
      <c r="E314" s="3" t="e">
        <f t="shared" si="31"/>
        <v>#VALUE!</v>
      </c>
      <c r="F314">
        <f t="shared" si="32"/>
        <v>307</v>
      </c>
      <c r="G314" s="5">
        <f t="shared" si="33"/>
        <v>1292.0925004862365</v>
      </c>
      <c r="H314" s="1">
        <f t="shared" si="34"/>
        <v>200.34882381784612</v>
      </c>
      <c r="I314" s="1">
        <f t="shared" si="28"/>
        <v>1091.7436766683904</v>
      </c>
      <c r="K314" s="1">
        <f t="shared" si="30"/>
        <v>63019.879945042376</v>
      </c>
      <c r="L314" s="81" t="b">
        <f t="shared" si="29"/>
        <v>0</v>
      </c>
    </row>
    <row r="315" spans="5:12" x14ac:dyDescent="0.45">
      <c r="E315" s="3" t="e">
        <f t="shared" si="31"/>
        <v>#VALUE!</v>
      </c>
      <c r="F315">
        <f t="shared" si="32"/>
        <v>308</v>
      </c>
      <c r="G315" s="5">
        <f t="shared" si="33"/>
        <v>1292.0925004862365</v>
      </c>
      <c r="H315" s="1">
        <f t="shared" si="34"/>
        <v>196.93712482825742</v>
      </c>
      <c r="I315" s="1">
        <f t="shared" si="28"/>
        <v>1095.1553756579792</v>
      </c>
      <c r="K315" s="1">
        <f t="shared" si="30"/>
        <v>61924.724569384394</v>
      </c>
      <c r="L315" s="81" t="b">
        <f t="shared" si="29"/>
        <v>0</v>
      </c>
    </row>
    <row r="316" spans="5:12" x14ac:dyDescent="0.45">
      <c r="E316" s="3" t="e">
        <f t="shared" si="31"/>
        <v>#VALUE!</v>
      </c>
      <c r="F316">
        <f t="shared" si="32"/>
        <v>309</v>
      </c>
      <c r="G316" s="5">
        <f t="shared" si="33"/>
        <v>1292.0925004862365</v>
      </c>
      <c r="H316" s="1">
        <f t="shared" si="34"/>
        <v>193.51476427932622</v>
      </c>
      <c r="I316" s="1">
        <f t="shared" si="28"/>
        <v>1098.5777362069102</v>
      </c>
      <c r="K316" s="1">
        <f t="shared" si="30"/>
        <v>60826.146833177481</v>
      </c>
      <c r="L316" s="81" t="b">
        <f t="shared" si="29"/>
        <v>0</v>
      </c>
    </row>
    <row r="317" spans="5:12" x14ac:dyDescent="0.45">
      <c r="E317" s="3" t="e">
        <f t="shared" si="31"/>
        <v>#VALUE!</v>
      </c>
      <c r="F317">
        <f t="shared" si="32"/>
        <v>310</v>
      </c>
      <c r="G317" s="5">
        <f t="shared" si="33"/>
        <v>1292.0925004862365</v>
      </c>
      <c r="H317" s="1">
        <f t="shared" si="34"/>
        <v>190.08170885367963</v>
      </c>
      <c r="I317" s="1">
        <f t="shared" si="28"/>
        <v>1102.0107916325569</v>
      </c>
      <c r="K317" s="1">
        <f t="shared" si="30"/>
        <v>59724.136041544924</v>
      </c>
      <c r="L317" s="81" t="b">
        <f t="shared" si="29"/>
        <v>0</v>
      </c>
    </row>
    <row r="318" spans="5:12" x14ac:dyDescent="0.45">
      <c r="E318" s="3" t="e">
        <f t="shared" si="31"/>
        <v>#VALUE!</v>
      </c>
      <c r="F318">
        <f t="shared" si="32"/>
        <v>311</v>
      </c>
      <c r="G318" s="5">
        <f t="shared" si="33"/>
        <v>1292.0925004862365</v>
      </c>
      <c r="H318" s="1">
        <f t="shared" si="34"/>
        <v>186.63792512982786</v>
      </c>
      <c r="I318" s="1">
        <f t="shared" si="28"/>
        <v>1105.4545753564087</v>
      </c>
      <c r="K318" s="1">
        <f t="shared" si="30"/>
        <v>58618.681466188515</v>
      </c>
      <c r="L318" s="81" t="b">
        <f t="shared" si="29"/>
        <v>0</v>
      </c>
    </row>
    <row r="319" spans="5:12" x14ac:dyDescent="0.45">
      <c r="E319" s="3" t="e">
        <f t="shared" si="31"/>
        <v>#VALUE!</v>
      </c>
      <c r="F319">
        <f t="shared" si="32"/>
        <v>312</v>
      </c>
      <c r="G319" s="5">
        <f t="shared" si="33"/>
        <v>1292.0925004862365</v>
      </c>
      <c r="H319" s="1">
        <f t="shared" si="34"/>
        <v>183.18337958183909</v>
      </c>
      <c r="I319" s="1">
        <f t="shared" si="28"/>
        <v>1108.9091209043975</v>
      </c>
      <c r="K319" s="1">
        <f t="shared" si="30"/>
        <v>57509.772345284116</v>
      </c>
      <c r="L319" s="81" t="b">
        <f t="shared" si="29"/>
        <v>0</v>
      </c>
    </row>
    <row r="320" spans="5:12" x14ac:dyDescent="0.45">
      <c r="E320" s="3" t="e">
        <f t="shared" si="31"/>
        <v>#VALUE!</v>
      </c>
      <c r="F320">
        <f t="shared" si="32"/>
        <v>313</v>
      </c>
      <c r="G320" s="5">
        <f t="shared" si="33"/>
        <v>1292.0925004862365</v>
      </c>
      <c r="H320" s="1">
        <f t="shared" si="34"/>
        <v>179.71803857901284</v>
      </c>
      <c r="I320" s="1">
        <f t="shared" si="28"/>
        <v>1112.3744619072236</v>
      </c>
      <c r="K320" s="1">
        <f t="shared" si="30"/>
        <v>56397.397883376892</v>
      </c>
      <c r="L320" s="81" t="b">
        <f t="shared" si="29"/>
        <v>0</v>
      </c>
    </row>
    <row r="321" spans="5:12" x14ac:dyDescent="0.45">
      <c r="E321" s="3" t="e">
        <f t="shared" si="31"/>
        <v>#VALUE!</v>
      </c>
      <c r="F321">
        <f t="shared" si="32"/>
        <v>314</v>
      </c>
      <c r="G321" s="5">
        <f t="shared" si="33"/>
        <v>1292.0925004862365</v>
      </c>
      <c r="H321" s="1">
        <f t="shared" si="34"/>
        <v>176.24186838555281</v>
      </c>
      <c r="I321" s="1">
        <f t="shared" si="28"/>
        <v>1115.8506321006837</v>
      </c>
      <c r="K321" s="1">
        <f t="shared" si="30"/>
        <v>55281.547251276206</v>
      </c>
      <c r="L321" s="81" t="b">
        <f t="shared" si="29"/>
        <v>0</v>
      </c>
    </row>
    <row r="322" spans="5:12" x14ac:dyDescent="0.45">
      <c r="E322" s="3" t="e">
        <f t="shared" si="31"/>
        <v>#VALUE!</v>
      </c>
      <c r="F322">
        <f t="shared" si="32"/>
        <v>315</v>
      </c>
      <c r="G322" s="5">
        <f t="shared" si="33"/>
        <v>1292.0925004862365</v>
      </c>
      <c r="H322" s="1">
        <f t="shared" si="34"/>
        <v>172.75483516023814</v>
      </c>
      <c r="I322" s="1">
        <f t="shared" si="28"/>
        <v>1119.3376653259984</v>
      </c>
      <c r="K322" s="1">
        <f t="shared" si="30"/>
        <v>54162.209585950208</v>
      </c>
      <c r="L322" s="81" t="b">
        <f t="shared" si="29"/>
        <v>0</v>
      </c>
    </row>
    <row r="323" spans="5:12" x14ac:dyDescent="0.45">
      <c r="E323" s="3" t="e">
        <f t="shared" si="31"/>
        <v>#VALUE!</v>
      </c>
      <c r="F323">
        <f t="shared" si="32"/>
        <v>316</v>
      </c>
      <c r="G323" s="5">
        <f t="shared" si="33"/>
        <v>1292.0925004862365</v>
      </c>
      <c r="H323" s="1">
        <f t="shared" si="34"/>
        <v>169.25690495609439</v>
      </c>
      <c r="I323" s="1">
        <f t="shared" si="28"/>
        <v>1122.8355955301422</v>
      </c>
      <c r="K323" s="1">
        <f t="shared" si="30"/>
        <v>53039.373990420063</v>
      </c>
      <c r="L323" s="81" t="b">
        <f t="shared" si="29"/>
        <v>0</v>
      </c>
    </row>
    <row r="324" spans="5:12" x14ac:dyDescent="0.45">
      <c r="E324" s="3" t="e">
        <f t="shared" si="31"/>
        <v>#VALUE!</v>
      </c>
      <c r="F324">
        <f t="shared" si="32"/>
        <v>317</v>
      </c>
      <c r="G324" s="5">
        <f t="shared" si="33"/>
        <v>1292.0925004862365</v>
      </c>
      <c r="H324" s="1">
        <f t="shared" si="34"/>
        <v>165.7480437200627</v>
      </c>
      <c r="I324" s="1">
        <f t="shared" si="28"/>
        <v>1126.3444567661738</v>
      </c>
      <c r="K324" s="1">
        <f t="shared" si="30"/>
        <v>51913.029533653891</v>
      </c>
      <c r="L324" s="81" t="b">
        <f t="shared" si="29"/>
        <v>0</v>
      </c>
    </row>
    <row r="325" spans="5:12" x14ac:dyDescent="0.45">
      <c r="E325" s="3" t="e">
        <f t="shared" si="31"/>
        <v>#VALUE!</v>
      </c>
      <c r="F325">
        <f t="shared" si="32"/>
        <v>318</v>
      </c>
      <c r="G325" s="5">
        <f t="shared" si="33"/>
        <v>1292.0925004862365</v>
      </c>
      <c r="H325" s="1">
        <f t="shared" si="34"/>
        <v>162.2282172926684</v>
      </c>
      <c r="I325" s="1">
        <f t="shared" si="28"/>
        <v>1129.8642831935681</v>
      </c>
      <c r="K325" s="1">
        <f t="shared" si="30"/>
        <v>50783.165250460326</v>
      </c>
      <c r="L325" s="81" t="b">
        <f t="shared" si="29"/>
        <v>0</v>
      </c>
    </row>
    <row r="326" spans="5:12" x14ac:dyDescent="0.45">
      <c r="E326" s="3" t="e">
        <f t="shared" si="31"/>
        <v>#VALUE!</v>
      </c>
      <c r="F326">
        <f t="shared" si="32"/>
        <v>319</v>
      </c>
      <c r="G326" s="5">
        <f t="shared" si="33"/>
        <v>1292.0925004862365</v>
      </c>
      <c r="H326" s="1">
        <f t="shared" si="34"/>
        <v>158.69739140768851</v>
      </c>
      <c r="I326" s="1">
        <f t="shared" si="28"/>
        <v>1133.3951090785481</v>
      </c>
      <c r="K326" s="1">
        <f t="shared" si="30"/>
        <v>49649.770141381778</v>
      </c>
      <c r="L326" s="81" t="b">
        <f t="shared" si="29"/>
        <v>0</v>
      </c>
    </row>
    <row r="327" spans="5:12" x14ac:dyDescent="0.45">
      <c r="E327" s="3" t="e">
        <f t="shared" si="31"/>
        <v>#VALUE!</v>
      </c>
      <c r="F327">
        <f t="shared" si="32"/>
        <v>320</v>
      </c>
      <c r="G327" s="5">
        <f t="shared" si="33"/>
        <v>1292.0925004862365</v>
      </c>
      <c r="H327" s="1">
        <f t="shared" si="34"/>
        <v>155.15553169181806</v>
      </c>
      <c r="I327" s="1">
        <f t="shared" si="28"/>
        <v>1136.9369687944186</v>
      </c>
      <c r="K327" s="1">
        <f t="shared" si="30"/>
        <v>48512.833172587358</v>
      </c>
      <c r="L327" s="81" t="b">
        <f t="shared" si="29"/>
        <v>0</v>
      </c>
    </row>
    <row r="328" spans="5:12" x14ac:dyDescent="0.45">
      <c r="E328" s="3" t="e">
        <f t="shared" si="31"/>
        <v>#VALUE!</v>
      </c>
      <c r="F328">
        <f t="shared" si="32"/>
        <v>321</v>
      </c>
      <c r="G328" s="5">
        <f t="shared" si="33"/>
        <v>1292.0925004862365</v>
      </c>
      <c r="H328" s="1">
        <f t="shared" si="34"/>
        <v>151.60260366433548</v>
      </c>
      <c r="I328" s="1">
        <f t="shared" ref="I328:I367" si="35">G328-H328</f>
        <v>1140.4898968219011</v>
      </c>
      <c r="K328" s="1">
        <f t="shared" si="30"/>
        <v>47372.343275765459</v>
      </c>
      <c r="L328" s="81" t="b">
        <f t="shared" ref="L328:L367" si="36">ROUND(K328,1)=0</f>
        <v>0</v>
      </c>
    </row>
    <row r="329" spans="5:12" x14ac:dyDescent="0.45">
      <c r="E329" s="3" t="e">
        <f t="shared" si="31"/>
        <v>#VALUE!</v>
      </c>
      <c r="F329">
        <f t="shared" si="32"/>
        <v>322</v>
      </c>
      <c r="G329" s="5">
        <f t="shared" si="33"/>
        <v>1292.0925004862365</v>
      </c>
      <c r="H329" s="1">
        <f t="shared" si="34"/>
        <v>148.03857273676707</v>
      </c>
      <c r="I329" s="1">
        <f t="shared" si="35"/>
        <v>1144.0539277494695</v>
      </c>
      <c r="K329" s="1">
        <f t="shared" ref="K329:K367" si="37">K328-I329-J329</f>
        <v>46228.289348015991</v>
      </c>
      <c r="L329" s="81" t="b">
        <f t="shared" si="36"/>
        <v>0</v>
      </c>
    </row>
    <row r="330" spans="5:12" x14ac:dyDescent="0.45">
      <c r="E330" s="3" t="e">
        <f t="shared" ref="E330:E367" si="38">DATE(YEAR(E329),MONTH(E329)+1,DAY(E329))</f>
        <v>#VALUE!</v>
      </c>
      <c r="F330">
        <f t="shared" ref="F330:F367" si="39">F329+1</f>
        <v>323</v>
      </c>
      <c r="G330" s="5">
        <f t="shared" ref="G330:G367" si="40">IF(L329=TRUE,0,ABS(IF($B$9&lt;K329+(K329*(($B$5/$B$7))),$B$9,K329+(K329*(($B$5/$B$7))))))</f>
        <v>1292.0925004862365</v>
      </c>
      <c r="H330" s="1">
        <f t="shared" ref="H330:H367" si="41">K329*($B$5)/$B$7</f>
        <v>144.46340421254996</v>
      </c>
      <c r="I330" s="1">
        <f t="shared" si="35"/>
        <v>1147.6290962736866</v>
      </c>
      <c r="K330" s="1">
        <f t="shared" si="37"/>
        <v>45080.660251742302</v>
      </c>
      <c r="L330" s="81" t="b">
        <f t="shared" si="36"/>
        <v>0</v>
      </c>
    </row>
    <row r="331" spans="5:12" x14ac:dyDescent="0.45">
      <c r="E331" s="3" t="e">
        <f t="shared" si="38"/>
        <v>#VALUE!</v>
      </c>
      <c r="F331">
        <f t="shared" si="39"/>
        <v>324</v>
      </c>
      <c r="G331" s="5">
        <f t="shared" si="40"/>
        <v>1292.0925004862365</v>
      </c>
      <c r="H331" s="1">
        <f t="shared" si="41"/>
        <v>140.87706328669469</v>
      </c>
      <c r="I331" s="1">
        <f t="shared" si="35"/>
        <v>1151.2154371995418</v>
      </c>
      <c r="K331" s="1">
        <f t="shared" si="37"/>
        <v>43929.44481454276</v>
      </c>
      <c r="L331" s="81" t="b">
        <f t="shared" si="36"/>
        <v>0</v>
      </c>
    </row>
    <row r="332" spans="5:12" x14ac:dyDescent="0.45">
      <c r="E332" s="3" t="e">
        <f t="shared" si="38"/>
        <v>#VALUE!</v>
      </c>
      <c r="F332">
        <f t="shared" si="39"/>
        <v>325</v>
      </c>
      <c r="G332" s="5">
        <f t="shared" si="40"/>
        <v>1292.0925004862365</v>
      </c>
      <c r="H332" s="1">
        <f t="shared" si="41"/>
        <v>137.27951504544612</v>
      </c>
      <c r="I332" s="1">
        <f t="shared" si="35"/>
        <v>1154.8129854407905</v>
      </c>
      <c r="K332" s="1">
        <f t="shared" si="37"/>
        <v>42774.631829101971</v>
      </c>
      <c r="L332" s="81" t="b">
        <f t="shared" si="36"/>
        <v>0</v>
      </c>
    </row>
    <row r="333" spans="5:12" x14ac:dyDescent="0.45">
      <c r="E333" s="3" t="e">
        <f t="shared" si="38"/>
        <v>#VALUE!</v>
      </c>
      <c r="F333">
        <f t="shared" si="39"/>
        <v>326</v>
      </c>
      <c r="G333" s="5">
        <f t="shared" si="40"/>
        <v>1292.0925004862365</v>
      </c>
      <c r="H333" s="1">
        <f t="shared" si="41"/>
        <v>133.67072446594366</v>
      </c>
      <c r="I333" s="1">
        <f t="shared" si="35"/>
        <v>1158.4217760202928</v>
      </c>
      <c r="K333" s="1">
        <f t="shared" si="37"/>
        <v>41616.210053081675</v>
      </c>
      <c r="L333" s="81" t="b">
        <f t="shared" si="36"/>
        <v>0</v>
      </c>
    </row>
    <row r="334" spans="5:12" x14ac:dyDescent="0.45">
      <c r="E334" s="3" t="e">
        <f t="shared" si="38"/>
        <v>#VALUE!</v>
      </c>
      <c r="F334">
        <f t="shared" si="39"/>
        <v>327</v>
      </c>
      <c r="G334" s="5">
        <f t="shared" si="40"/>
        <v>1292.0925004862365</v>
      </c>
      <c r="H334" s="1">
        <f t="shared" si="41"/>
        <v>130.05065641588024</v>
      </c>
      <c r="I334" s="1">
        <f t="shared" si="35"/>
        <v>1162.0418440703563</v>
      </c>
      <c r="K334" s="1">
        <f t="shared" si="37"/>
        <v>40454.168209011317</v>
      </c>
      <c r="L334" s="81" t="b">
        <f t="shared" si="36"/>
        <v>0</v>
      </c>
    </row>
    <row r="335" spans="5:12" x14ac:dyDescent="0.45">
      <c r="E335" s="3" t="e">
        <f t="shared" si="38"/>
        <v>#VALUE!</v>
      </c>
      <c r="F335">
        <f t="shared" si="39"/>
        <v>328</v>
      </c>
      <c r="G335" s="5">
        <f t="shared" si="40"/>
        <v>1292.0925004862365</v>
      </c>
      <c r="H335" s="1">
        <f t="shared" si="41"/>
        <v>126.41927565316035</v>
      </c>
      <c r="I335" s="1">
        <f t="shared" si="35"/>
        <v>1165.6732248330761</v>
      </c>
      <c r="K335" s="1">
        <f t="shared" si="37"/>
        <v>39288.494984178244</v>
      </c>
      <c r="L335" s="81" t="b">
        <f t="shared" si="36"/>
        <v>0</v>
      </c>
    </row>
    <row r="336" spans="5:12" x14ac:dyDescent="0.45">
      <c r="E336" s="3" t="e">
        <f t="shared" si="38"/>
        <v>#VALUE!</v>
      </c>
      <c r="F336">
        <f t="shared" si="39"/>
        <v>329</v>
      </c>
      <c r="G336" s="5">
        <f t="shared" si="40"/>
        <v>1292.0925004862365</v>
      </c>
      <c r="H336" s="1">
        <f t="shared" si="41"/>
        <v>122.77654682555702</v>
      </c>
      <c r="I336" s="1">
        <f t="shared" si="35"/>
        <v>1169.3159536606795</v>
      </c>
      <c r="K336" s="1">
        <f t="shared" si="37"/>
        <v>38119.179030517567</v>
      </c>
      <c r="L336" s="81" t="b">
        <f t="shared" si="36"/>
        <v>0</v>
      </c>
    </row>
    <row r="337" spans="5:12" x14ac:dyDescent="0.45">
      <c r="E337" s="3" t="e">
        <f t="shared" si="38"/>
        <v>#VALUE!</v>
      </c>
      <c r="F337">
        <f t="shared" si="39"/>
        <v>330</v>
      </c>
      <c r="G337" s="5">
        <f t="shared" si="40"/>
        <v>1292.0925004862365</v>
      </c>
      <c r="H337" s="1">
        <f t="shared" si="41"/>
        <v>119.12243447036739</v>
      </c>
      <c r="I337" s="1">
        <f t="shared" si="35"/>
        <v>1172.9700660158692</v>
      </c>
      <c r="K337" s="1">
        <f t="shared" si="37"/>
        <v>36946.208964501697</v>
      </c>
      <c r="L337" s="81" t="b">
        <f t="shared" si="36"/>
        <v>0</v>
      </c>
    </row>
    <row r="338" spans="5:12" x14ac:dyDescent="0.45">
      <c r="E338" s="3" t="e">
        <f t="shared" si="38"/>
        <v>#VALUE!</v>
      </c>
      <c r="F338">
        <f t="shared" si="39"/>
        <v>331</v>
      </c>
      <c r="G338" s="5">
        <f t="shared" si="40"/>
        <v>1292.0925004862365</v>
      </c>
      <c r="H338" s="1">
        <f t="shared" si="41"/>
        <v>115.45690301406779</v>
      </c>
      <c r="I338" s="1">
        <f t="shared" si="35"/>
        <v>1176.6355974721687</v>
      </c>
      <c r="K338" s="1">
        <f t="shared" si="37"/>
        <v>35769.57336702953</v>
      </c>
      <c r="L338" s="81" t="b">
        <f t="shared" si="36"/>
        <v>0</v>
      </c>
    </row>
    <row r="339" spans="5:12" x14ac:dyDescent="0.45">
      <c r="E339" s="3" t="e">
        <f t="shared" si="38"/>
        <v>#VALUE!</v>
      </c>
      <c r="F339">
        <f t="shared" si="39"/>
        <v>332</v>
      </c>
      <c r="G339" s="5">
        <f t="shared" si="40"/>
        <v>1292.0925004862365</v>
      </c>
      <c r="H339" s="1">
        <f t="shared" si="41"/>
        <v>111.77991677196728</v>
      </c>
      <c r="I339" s="1">
        <f t="shared" si="35"/>
        <v>1180.3125837142693</v>
      </c>
      <c r="K339" s="1">
        <f t="shared" si="37"/>
        <v>34589.260783315258</v>
      </c>
      <c r="L339" s="81" t="b">
        <f t="shared" si="36"/>
        <v>0</v>
      </c>
    </row>
    <row r="340" spans="5:12" x14ac:dyDescent="0.45">
      <c r="E340" s="3" t="e">
        <f t="shared" si="38"/>
        <v>#VALUE!</v>
      </c>
      <c r="F340">
        <f t="shared" si="39"/>
        <v>333</v>
      </c>
      <c r="G340" s="5">
        <f t="shared" si="40"/>
        <v>1292.0925004862365</v>
      </c>
      <c r="H340" s="1">
        <f t="shared" si="41"/>
        <v>108.09143994786018</v>
      </c>
      <c r="I340" s="1">
        <f t="shared" si="35"/>
        <v>1184.0010605383764</v>
      </c>
      <c r="K340" s="1">
        <f t="shared" si="37"/>
        <v>33405.259722776878</v>
      </c>
      <c r="L340" s="81" t="b">
        <f t="shared" si="36"/>
        <v>0</v>
      </c>
    </row>
    <row r="341" spans="5:12" x14ac:dyDescent="0.45">
      <c r="E341" s="3" t="e">
        <f t="shared" si="38"/>
        <v>#VALUE!</v>
      </c>
      <c r="F341">
        <f t="shared" si="39"/>
        <v>334</v>
      </c>
      <c r="G341" s="5">
        <f t="shared" si="40"/>
        <v>1292.0925004862365</v>
      </c>
      <c r="H341" s="1">
        <f t="shared" si="41"/>
        <v>104.39143663367774</v>
      </c>
      <c r="I341" s="1">
        <f t="shared" si="35"/>
        <v>1187.7010638525587</v>
      </c>
      <c r="K341" s="1">
        <f t="shared" si="37"/>
        <v>32217.558658924321</v>
      </c>
      <c r="L341" s="81" t="b">
        <f t="shared" si="36"/>
        <v>0</v>
      </c>
    </row>
    <row r="342" spans="5:12" x14ac:dyDescent="0.45">
      <c r="E342" s="3" t="e">
        <f t="shared" si="38"/>
        <v>#VALUE!</v>
      </c>
      <c r="F342">
        <f t="shared" si="39"/>
        <v>335</v>
      </c>
      <c r="G342" s="5">
        <f t="shared" si="40"/>
        <v>1292.0925004862365</v>
      </c>
      <c r="H342" s="1">
        <f t="shared" si="41"/>
        <v>100.67987080913849</v>
      </c>
      <c r="I342" s="1">
        <f t="shared" si="35"/>
        <v>1191.412629677098</v>
      </c>
      <c r="K342" s="1">
        <f t="shared" si="37"/>
        <v>31026.146029247222</v>
      </c>
      <c r="L342" s="81" t="b">
        <f t="shared" si="36"/>
        <v>0</v>
      </c>
    </row>
    <row r="343" spans="5:12" x14ac:dyDescent="0.45">
      <c r="E343" s="3" t="e">
        <f t="shared" si="38"/>
        <v>#VALUE!</v>
      </c>
      <c r="F343">
        <f t="shared" si="39"/>
        <v>336</v>
      </c>
      <c r="G343" s="5">
        <f t="shared" si="40"/>
        <v>1292.0925004862365</v>
      </c>
      <c r="H343" s="1">
        <f t="shared" si="41"/>
        <v>96.956706341397577</v>
      </c>
      <c r="I343" s="1">
        <f t="shared" si="35"/>
        <v>1195.1357941448389</v>
      </c>
      <c r="K343" s="1">
        <f t="shared" si="37"/>
        <v>29831.010235102382</v>
      </c>
      <c r="L343" s="81" t="b">
        <f t="shared" si="36"/>
        <v>0</v>
      </c>
    </row>
    <row r="344" spans="5:12" x14ac:dyDescent="0.45">
      <c r="E344" s="3" t="e">
        <f t="shared" si="38"/>
        <v>#VALUE!</v>
      </c>
      <c r="F344">
        <f t="shared" si="39"/>
        <v>337</v>
      </c>
      <c r="G344" s="5">
        <f t="shared" si="40"/>
        <v>1292.0925004862365</v>
      </c>
      <c r="H344" s="1">
        <f t="shared" si="41"/>
        <v>93.22190698469494</v>
      </c>
      <c r="I344" s="1">
        <f t="shared" si="35"/>
        <v>1198.8705935015416</v>
      </c>
      <c r="K344" s="1">
        <f t="shared" si="37"/>
        <v>28632.139641600839</v>
      </c>
      <c r="L344" s="81" t="b">
        <f t="shared" si="36"/>
        <v>0</v>
      </c>
    </row>
    <row r="345" spans="5:12" x14ac:dyDescent="0.45">
      <c r="E345" s="3" t="e">
        <f t="shared" si="38"/>
        <v>#VALUE!</v>
      </c>
      <c r="F345">
        <f t="shared" si="39"/>
        <v>338</v>
      </c>
      <c r="G345" s="5">
        <f t="shared" si="40"/>
        <v>1292.0925004862365</v>
      </c>
      <c r="H345" s="1">
        <f t="shared" si="41"/>
        <v>89.47543638000262</v>
      </c>
      <c r="I345" s="1">
        <f t="shared" si="35"/>
        <v>1202.617064106234</v>
      </c>
      <c r="K345" s="1">
        <f t="shared" si="37"/>
        <v>27429.522577494605</v>
      </c>
      <c r="L345" s="81" t="b">
        <f t="shared" si="36"/>
        <v>0</v>
      </c>
    </row>
    <row r="346" spans="5:12" x14ac:dyDescent="0.45">
      <c r="E346" s="3" t="e">
        <f t="shared" si="38"/>
        <v>#VALUE!</v>
      </c>
      <c r="F346">
        <f t="shared" si="39"/>
        <v>339</v>
      </c>
      <c r="G346" s="5">
        <f t="shared" si="40"/>
        <v>1292.0925004862365</v>
      </c>
      <c r="H346" s="1">
        <f t="shared" si="41"/>
        <v>85.717258054670637</v>
      </c>
      <c r="I346" s="1">
        <f t="shared" si="35"/>
        <v>1206.375242431566</v>
      </c>
      <c r="K346" s="1">
        <f t="shared" si="37"/>
        <v>26223.14733506304</v>
      </c>
      <c r="L346" s="81" t="b">
        <f t="shared" si="36"/>
        <v>0</v>
      </c>
    </row>
    <row r="347" spans="5:12" x14ac:dyDescent="0.45">
      <c r="E347" s="3" t="e">
        <f t="shared" si="38"/>
        <v>#VALUE!</v>
      </c>
      <c r="F347">
        <f t="shared" si="39"/>
        <v>340</v>
      </c>
      <c r="G347" s="5">
        <f t="shared" si="40"/>
        <v>1292.0925004862365</v>
      </c>
      <c r="H347" s="1">
        <f t="shared" si="41"/>
        <v>81.947335422072001</v>
      </c>
      <c r="I347" s="1">
        <f t="shared" si="35"/>
        <v>1210.1451650641645</v>
      </c>
      <c r="K347" s="1">
        <f t="shared" si="37"/>
        <v>25013.002169998876</v>
      </c>
      <c r="L347" s="81" t="b">
        <f t="shared" si="36"/>
        <v>0</v>
      </c>
    </row>
    <row r="348" spans="5:12" x14ac:dyDescent="0.45">
      <c r="E348" s="3" t="e">
        <f t="shared" si="38"/>
        <v>#VALUE!</v>
      </c>
      <c r="F348">
        <f t="shared" si="39"/>
        <v>341</v>
      </c>
      <c r="G348" s="5">
        <f t="shared" si="40"/>
        <v>1292.0925004862365</v>
      </c>
      <c r="H348" s="1">
        <f t="shared" si="41"/>
        <v>78.165631781246489</v>
      </c>
      <c r="I348" s="1">
        <f t="shared" si="35"/>
        <v>1213.9268687049901</v>
      </c>
      <c r="K348" s="1">
        <f t="shared" si="37"/>
        <v>23799.075301293884</v>
      </c>
      <c r="L348" s="81" t="b">
        <f t="shared" si="36"/>
        <v>0</v>
      </c>
    </row>
    <row r="349" spans="5:12" x14ac:dyDescent="0.45">
      <c r="E349" s="3" t="e">
        <f t="shared" si="38"/>
        <v>#VALUE!</v>
      </c>
      <c r="F349">
        <f t="shared" si="39"/>
        <v>342</v>
      </c>
      <c r="G349" s="5">
        <f t="shared" si="40"/>
        <v>1292.0925004862365</v>
      </c>
      <c r="H349" s="1">
        <f t="shared" si="41"/>
        <v>74.372110316543385</v>
      </c>
      <c r="I349" s="1">
        <f t="shared" si="35"/>
        <v>1217.7203901696932</v>
      </c>
      <c r="K349" s="1">
        <f t="shared" si="37"/>
        <v>22581.354911124192</v>
      </c>
      <c r="L349" s="81" t="b">
        <f t="shared" si="36"/>
        <v>0</v>
      </c>
    </row>
    <row r="350" spans="5:12" x14ac:dyDescent="0.45">
      <c r="E350" s="3" t="e">
        <f t="shared" si="38"/>
        <v>#VALUE!</v>
      </c>
      <c r="F350">
        <f t="shared" si="39"/>
        <v>343</v>
      </c>
      <c r="G350" s="5">
        <f t="shared" si="40"/>
        <v>1292.0925004862365</v>
      </c>
      <c r="H350" s="1">
        <f t="shared" si="41"/>
        <v>70.566734097263094</v>
      </c>
      <c r="I350" s="1">
        <f t="shared" si="35"/>
        <v>1221.5257663889734</v>
      </c>
      <c r="K350" s="1">
        <f t="shared" si="37"/>
        <v>21359.829144735217</v>
      </c>
      <c r="L350" s="81" t="b">
        <f t="shared" si="36"/>
        <v>0</v>
      </c>
    </row>
    <row r="351" spans="5:12" x14ac:dyDescent="0.45">
      <c r="E351" s="3" t="e">
        <f t="shared" si="38"/>
        <v>#VALUE!</v>
      </c>
      <c r="F351">
        <f t="shared" si="39"/>
        <v>344</v>
      </c>
      <c r="G351" s="5">
        <f t="shared" si="40"/>
        <v>1292.0925004862365</v>
      </c>
      <c r="H351" s="1">
        <f t="shared" si="41"/>
        <v>66.749466077297555</v>
      </c>
      <c r="I351" s="1">
        <f t="shared" si="35"/>
        <v>1225.343034408939</v>
      </c>
      <c r="K351" s="1">
        <f t="shared" si="37"/>
        <v>20134.486110326277</v>
      </c>
      <c r="L351" s="81" t="b">
        <f t="shared" si="36"/>
        <v>0</v>
      </c>
    </row>
    <row r="352" spans="5:12" x14ac:dyDescent="0.45">
      <c r="E352" s="3" t="e">
        <f t="shared" si="38"/>
        <v>#VALUE!</v>
      </c>
      <c r="F352">
        <f t="shared" si="39"/>
        <v>345</v>
      </c>
      <c r="G352" s="5">
        <f t="shared" si="40"/>
        <v>1292.0925004862365</v>
      </c>
      <c r="H352" s="1">
        <f t="shared" si="41"/>
        <v>62.920269094769615</v>
      </c>
      <c r="I352" s="1">
        <f t="shared" si="35"/>
        <v>1229.172231391467</v>
      </c>
      <c r="K352" s="1">
        <f t="shared" si="37"/>
        <v>18905.313878934809</v>
      </c>
      <c r="L352" s="81" t="b">
        <f t="shared" si="36"/>
        <v>0</v>
      </c>
    </row>
    <row r="353" spans="5:12" x14ac:dyDescent="0.45">
      <c r="E353" s="3" t="e">
        <f t="shared" si="38"/>
        <v>#VALUE!</v>
      </c>
      <c r="F353">
        <f t="shared" si="39"/>
        <v>346</v>
      </c>
      <c r="G353" s="5">
        <f t="shared" si="40"/>
        <v>1292.0925004862365</v>
      </c>
      <c r="H353" s="1">
        <f t="shared" si="41"/>
        <v>59.079105871671281</v>
      </c>
      <c r="I353" s="1">
        <f t="shared" si="35"/>
        <v>1233.0133946145652</v>
      </c>
      <c r="K353" s="1">
        <f t="shared" si="37"/>
        <v>17672.300484320243</v>
      </c>
      <c r="L353" s="81" t="b">
        <f t="shared" si="36"/>
        <v>0</v>
      </c>
    </row>
    <row r="354" spans="5:12" x14ac:dyDescent="0.45">
      <c r="E354" s="3" t="e">
        <f t="shared" si="38"/>
        <v>#VALUE!</v>
      </c>
      <c r="F354">
        <f t="shared" si="39"/>
        <v>347</v>
      </c>
      <c r="G354" s="5">
        <f t="shared" si="40"/>
        <v>1292.0925004862365</v>
      </c>
      <c r="H354" s="1">
        <f t="shared" si="41"/>
        <v>55.225939013500756</v>
      </c>
      <c r="I354" s="1">
        <f t="shared" si="35"/>
        <v>1236.8665614727358</v>
      </c>
      <c r="K354" s="1">
        <f t="shared" si="37"/>
        <v>16435.433922847507</v>
      </c>
      <c r="L354" s="81" t="b">
        <f t="shared" si="36"/>
        <v>0</v>
      </c>
    </row>
    <row r="355" spans="5:12" x14ac:dyDescent="0.45">
      <c r="E355" s="3" t="e">
        <f t="shared" si="38"/>
        <v>#VALUE!</v>
      </c>
      <c r="F355">
        <f t="shared" si="39"/>
        <v>348</v>
      </c>
      <c r="G355" s="5">
        <f t="shared" si="40"/>
        <v>1292.0925004862365</v>
      </c>
      <c r="H355" s="1">
        <f t="shared" si="41"/>
        <v>51.360731008898455</v>
      </c>
      <c r="I355" s="1">
        <f t="shared" si="35"/>
        <v>1240.731769477338</v>
      </c>
      <c r="K355" s="1">
        <f t="shared" si="37"/>
        <v>15194.70215337017</v>
      </c>
      <c r="L355" s="81" t="b">
        <f t="shared" si="36"/>
        <v>0</v>
      </c>
    </row>
    <row r="356" spans="5:12" x14ac:dyDescent="0.45">
      <c r="E356" s="3" t="e">
        <f t="shared" si="38"/>
        <v>#VALUE!</v>
      </c>
      <c r="F356">
        <f t="shared" si="39"/>
        <v>349</v>
      </c>
      <c r="G356" s="5">
        <f t="shared" si="40"/>
        <v>1292.0925004862365</v>
      </c>
      <c r="H356" s="1">
        <f t="shared" si="41"/>
        <v>47.48344422928178</v>
      </c>
      <c r="I356" s="1">
        <f t="shared" si="35"/>
        <v>1244.6090562569548</v>
      </c>
      <c r="K356" s="1">
        <f t="shared" si="37"/>
        <v>13950.093097113215</v>
      </c>
      <c r="L356" s="81" t="b">
        <f t="shared" si="36"/>
        <v>0</v>
      </c>
    </row>
    <row r="357" spans="5:12" x14ac:dyDescent="0.45">
      <c r="E357" s="3" t="e">
        <f t="shared" si="38"/>
        <v>#VALUE!</v>
      </c>
      <c r="F357">
        <f t="shared" si="39"/>
        <v>350</v>
      </c>
      <c r="G357" s="5">
        <f t="shared" si="40"/>
        <v>1292.0925004862365</v>
      </c>
      <c r="H357" s="1">
        <f t="shared" si="41"/>
        <v>43.59404092847879</v>
      </c>
      <c r="I357" s="1">
        <f t="shared" si="35"/>
        <v>1248.4984595577578</v>
      </c>
      <c r="K357" s="1">
        <f t="shared" si="37"/>
        <v>12701.594637555458</v>
      </c>
      <c r="L357" s="81" t="b">
        <f t="shared" si="36"/>
        <v>0</v>
      </c>
    </row>
    <row r="358" spans="5:12" x14ac:dyDescent="0.45">
      <c r="E358" s="3" t="e">
        <f t="shared" si="38"/>
        <v>#VALUE!</v>
      </c>
      <c r="F358">
        <f t="shared" si="39"/>
        <v>351</v>
      </c>
      <c r="G358" s="5">
        <f t="shared" si="40"/>
        <v>1292.0925004862365</v>
      </c>
      <c r="H358" s="1">
        <f t="shared" si="41"/>
        <v>39.692483242360801</v>
      </c>
      <c r="I358" s="1">
        <f t="shared" si="35"/>
        <v>1252.4000172438757</v>
      </c>
      <c r="K358" s="1">
        <f t="shared" si="37"/>
        <v>11449.194620311582</v>
      </c>
      <c r="L358" s="81" t="b">
        <f t="shared" si="36"/>
        <v>0</v>
      </c>
    </row>
    <row r="359" spans="5:12" x14ac:dyDescent="0.45">
      <c r="E359" s="3" t="e">
        <f t="shared" si="38"/>
        <v>#VALUE!</v>
      </c>
      <c r="F359">
        <f t="shared" si="39"/>
        <v>352</v>
      </c>
      <c r="G359" s="5">
        <f t="shared" si="40"/>
        <v>1292.0925004862365</v>
      </c>
      <c r="H359" s="1">
        <f t="shared" si="41"/>
        <v>35.778733188473694</v>
      </c>
      <c r="I359" s="1">
        <f t="shared" si="35"/>
        <v>1256.3137672977628</v>
      </c>
      <c r="K359" s="1">
        <f t="shared" si="37"/>
        <v>10192.880853013819</v>
      </c>
      <c r="L359" s="81" t="b">
        <f t="shared" si="36"/>
        <v>0</v>
      </c>
    </row>
    <row r="360" spans="5:12" x14ac:dyDescent="0.45">
      <c r="E360" s="3" t="e">
        <f t="shared" si="38"/>
        <v>#VALUE!</v>
      </c>
      <c r="F360">
        <f t="shared" si="39"/>
        <v>353</v>
      </c>
      <c r="G360" s="5">
        <f t="shared" si="40"/>
        <v>1292.0925004862365</v>
      </c>
      <c r="H360" s="1">
        <f t="shared" si="41"/>
        <v>31.852752665668188</v>
      </c>
      <c r="I360" s="1">
        <f t="shared" si="35"/>
        <v>1260.2397478205683</v>
      </c>
      <c r="K360" s="1">
        <f t="shared" si="37"/>
        <v>8932.6411051932519</v>
      </c>
      <c r="L360" s="81" t="b">
        <f t="shared" si="36"/>
        <v>0</v>
      </c>
    </row>
    <row r="361" spans="5:12" x14ac:dyDescent="0.45">
      <c r="E361" s="3" t="e">
        <f t="shared" si="38"/>
        <v>#VALUE!</v>
      </c>
      <c r="F361">
        <f t="shared" si="39"/>
        <v>354</v>
      </c>
      <c r="G361" s="5">
        <f t="shared" si="40"/>
        <v>1292.0925004862365</v>
      </c>
      <c r="H361" s="1">
        <f t="shared" si="41"/>
        <v>27.914503453728912</v>
      </c>
      <c r="I361" s="1">
        <f t="shared" si="35"/>
        <v>1264.1779970325076</v>
      </c>
      <c r="K361" s="1">
        <f t="shared" si="37"/>
        <v>7668.463108160744</v>
      </c>
      <c r="L361" s="81" t="b">
        <f t="shared" si="36"/>
        <v>0</v>
      </c>
    </row>
    <row r="362" spans="5:12" x14ac:dyDescent="0.45">
      <c r="E362" s="3" t="e">
        <f t="shared" si="38"/>
        <v>#VALUE!</v>
      </c>
      <c r="F362">
        <f t="shared" si="39"/>
        <v>355</v>
      </c>
      <c r="G362" s="5">
        <f t="shared" si="40"/>
        <v>1292.0925004862365</v>
      </c>
      <c r="H362" s="1">
        <f t="shared" si="41"/>
        <v>23.963947213002324</v>
      </c>
      <c r="I362" s="1">
        <f t="shared" si="35"/>
        <v>1268.1285532732343</v>
      </c>
      <c r="K362" s="1">
        <f t="shared" si="37"/>
        <v>6400.3345548875095</v>
      </c>
      <c r="L362" s="81" t="b">
        <f t="shared" si="36"/>
        <v>0</v>
      </c>
    </row>
    <row r="363" spans="5:12" x14ac:dyDescent="0.45">
      <c r="E363" s="3" t="e">
        <f t="shared" si="38"/>
        <v>#VALUE!</v>
      </c>
      <c r="F363">
        <f t="shared" si="39"/>
        <v>356</v>
      </c>
      <c r="G363" s="5">
        <f t="shared" si="40"/>
        <v>1292.0925004862365</v>
      </c>
      <c r="H363" s="1">
        <f t="shared" si="41"/>
        <v>20.001045484023468</v>
      </c>
      <c r="I363" s="1">
        <f t="shared" si="35"/>
        <v>1272.091455002213</v>
      </c>
      <c r="K363" s="1">
        <f t="shared" si="37"/>
        <v>5128.243099885296</v>
      </c>
      <c r="L363" s="81" t="b">
        <f t="shared" si="36"/>
        <v>0</v>
      </c>
    </row>
    <row r="364" spans="5:12" x14ac:dyDescent="0.45">
      <c r="E364" s="3" t="e">
        <f t="shared" si="38"/>
        <v>#VALUE!</v>
      </c>
      <c r="F364">
        <f t="shared" si="39"/>
        <v>357</v>
      </c>
      <c r="G364" s="5">
        <f t="shared" si="40"/>
        <v>1292.0925004862365</v>
      </c>
      <c r="H364" s="1">
        <f t="shared" si="41"/>
        <v>16.025759687141548</v>
      </c>
      <c r="I364" s="1">
        <f t="shared" si="35"/>
        <v>1276.066740799095</v>
      </c>
      <c r="K364" s="1">
        <f t="shared" si="37"/>
        <v>3852.176359086201</v>
      </c>
      <c r="L364" s="81" t="b">
        <f t="shared" si="36"/>
        <v>0</v>
      </c>
    </row>
    <row r="365" spans="5:12" x14ac:dyDescent="0.45">
      <c r="E365" s="3" t="e">
        <f t="shared" si="38"/>
        <v>#VALUE!</v>
      </c>
      <c r="F365">
        <f t="shared" si="39"/>
        <v>358</v>
      </c>
      <c r="G365" s="5">
        <f t="shared" si="40"/>
        <v>1292.0925004862365</v>
      </c>
      <c r="H365" s="1">
        <f t="shared" si="41"/>
        <v>12.038051122144379</v>
      </c>
      <c r="I365" s="1">
        <f t="shared" si="35"/>
        <v>1280.0544493640921</v>
      </c>
      <c r="K365" s="1">
        <f t="shared" si="37"/>
        <v>2572.1219097221092</v>
      </c>
      <c r="L365" s="81" t="b">
        <f t="shared" si="36"/>
        <v>0</v>
      </c>
    </row>
    <row r="366" spans="5:12" x14ac:dyDescent="0.45">
      <c r="E366" s="3" t="e">
        <f t="shared" si="38"/>
        <v>#VALUE!</v>
      </c>
      <c r="F366">
        <f t="shared" si="39"/>
        <v>359</v>
      </c>
      <c r="G366" s="5">
        <f t="shared" si="40"/>
        <v>1292.0925004862365</v>
      </c>
      <c r="H366" s="1">
        <f t="shared" si="41"/>
        <v>8.0378809678815912</v>
      </c>
      <c r="I366" s="1">
        <f t="shared" si="35"/>
        <v>1284.0546195183549</v>
      </c>
      <c r="K366" s="1">
        <f t="shared" si="37"/>
        <v>1288.0672902037543</v>
      </c>
      <c r="L366" s="81" t="b">
        <f t="shared" si="36"/>
        <v>0</v>
      </c>
    </row>
    <row r="367" spans="5:12" x14ac:dyDescent="0.45">
      <c r="E367" s="3" t="e">
        <f t="shared" si="38"/>
        <v>#VALUE!</v>
      </c>
      <c r="F367">
        <f t="shared" si="39"/>
        <v>360</v>
      </c>
      <c r="G367" s="5">
        <f t="shared" si="40"/>
        <v>1292.0925004862365</v>
      </c>
      <c r="H367" s="1">
        <f t="shared" si="41"/>
        <v>4.0252102818867321</v>
      </c>
      <c r="I367" s="1">
        <f t="shared" si="35"/>
        <v>1288.0672902043498</v>
      </c>
      <c r="K367" s="1">
        <f t="shared" si="37"/>
        <v>-5.9549165598582476E-10</v>
      </c>
      <c r="L367" s="81" t="b">
        <f t="shared" si="36"/>
        <v>1</v>
      </c>
    </row>
    <row r="368" spans="5:12" x14ac:dyDescent="0.45">
      <c r="E368" s="3"/>
      <c r="H368" s="1"/>
      <c r="I368" s="1"/>
      <c r="K368" s="1"/>
    </row>
    <row r="370" spans="8:11" x14ac:dyDescent="0.45">
      <c r="H370" s="1">
        <f>SUM(H8:H369)</f>
        <v>186153.30017504495</v>
      </c>
      <c r="I370" s="1">
        <f>SUM(I8:I369)</f>
        <v>279000.00000000023</v>
      </c>
      <c r="J370" s="1">
        <f>I370+H370</f>
        <v>465153.30017504515</v>
      </c>
      <c r="K370" t="s">
        <v>27</v>
      </c>
    </row>
  </sheetData>
  <mergeCells count="2">
    <mergeCell ref="A2:B2"/>
    <mergeCell ref="E2:K2"/>
  </mergeCells>
  <phoneticPr fontId="0" type="noConversion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D18"/>
  <sheetViews>
    <sheetView workbookViewId="0">
      <selection activeCell="C26" sqref="C26"/>
    </sheetView>
  </sheetViews>
  <sheetFormatPr defaultRowHeight="14.25" x14ac:dyDescent="0.45"/>
  <cols>
    <col min="3" max="3" width="79.86328125" style="21" customWidth="1"/>
    <col min="4" max="4" width="48.3984375" customWidth="1"/>
  </cols>
  <sheetData>
    <row r="4" spans="1:4" x14ac:dyDescent="0.45">
      <c r="A4" t="s">
        <v>43</v>
      </c>
    </row>
    <row r="5" spans="1:4" x14ac:dyDescent="0.45">
      <c r="B5" t="s">
        <v>44</v>
      </c>
    </row>
    <row r="6" spans="1:4" x14ac:dyDescent="0.45">
      <c r="C6" s="21" t="s">
        <v>45</v>
      </c>
    </row>
    <row r="7" spans="1:4" x14ac:dyDescent="0.45">
      <c r="C7" s="21" t="s">
        <v>46</v>
      </c>
    </row>
    <row r="9" spans="1:4" x14ac:dyDescent="0.45">
      <c r="A9" t="s">
        <v>40</v>
      </c>
    </row>
    <row r="10" spans="1:4" x14ac:dyDescent="0.45">
      <c r="B10" t="s">
        <v>31</v>
      </c>
    </row>
    <row r="11" spans="1:4" x14ac:dyDescent="0.45">
      <c r="C11" s="21" t="s">
        <v>34</v>
      </c>
    </row>
    <row r="12" spans="1:4" x14ac:dyDescent="0.45">
      <c r="C12" s="21" t="s">
        <v>32</v>
      </c>
    </row>
    <row r="13" spans="1:4" ht="28.5" x14ac:dyDescent="0.45">
      <c r="C13" s="21" t="s">
        <v>33</v>
      </c>
    </row>
    <row r="15" spans="1:4" x14ac:dyDescent="0.45">
      <c r="B15" t="s">
        <v>35</v>
      </c>
    </row>
    <row r="16" spans="1:4" ht="28.5" x14ac:dyDescent="0.45">
      <c r="C16" s="21" t="s">
        <v>36</v>
      </c>
      <c r="D16" s="25" t="s">
        <v>37</v>
      </c>
    </row>
    <row r="17" spans="3:3" x14ac:dyDescent="0.45">
      <c r="C17" s="21" t="s">
        <v>38</v>
      </c>
    </row>
    <row r="18" spans="3:3" x14ac:dyDescent="0.45">
      <c r="C18" s="21" t="s">
        <v>39</v>
      </c>
    </row>
  </sheetData>
  <phoneticPr fontId="6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Property</vt:lpstr>
      <vt:lpstr>Mortgage Calculator</vt:lpstr>
      <vt:lpstr>Revisions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4.5.22</dc:title>
  <dc:creator>Agents Invest</dc:creator>
  <cp:lastModifiedBy>Jennifer Beadles</cp:lastModifiedBy>
  <cp:lastPrinted>2016-10-28T00:27:31Z</cp:lastPrinted>
  <dcterms:created xsi:type="dcterms:W3CDTF">2016-10-27T15:21:45Z</dcterms:created>
  <dcterms:modified xsi:type="dcterms:W3CDTF">2022-04-05T22:58:42Z</dcterms:modified>
</cp:coreProperties>
</file>